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REBALANS2023\"/>
    </mc:Choice>
  </mc:AlternateContent>
  <xr:revisionPtr revIDLastSave="0" documentId="13_ncr:1_{CD5A91B7-0298-4D63-879C-3B1E896A0D61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SAŽETAK (2)" sheetId="8" r:id="rId1"/>
    <sheet name="SAŽETAK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List2" sheetId="2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8" l="1"/>
  <c r="J26" i="8"/>
  <c r="J9" i="8"/>
  <c r="J11" i="8"/>
  <c r="J12" i="8"/>
  <c r="J13" i="8"/>
  <c r="J14" i="8"/>
  <c r="J8" i="8"/>
  <c r="J9" i="1" l="1"/>
  <c r="J11" i="1"/>
  <c r="J12" i="1"/>
  <c r="J13" i="1"/>
  <c r="J14" i="1"/>
  <c r="J26" i="1"/>
  <c r="J27" i="1"/>
  <c r="J8" i="1"/>
  <c r="I30" i="1" l="1"/>
  <c r="I14" i="1"/>
  <c r="I11" i="1"/>
  <c r="I8" i="1"/>
  <c r="I22" i="3"/>
  <c r="I23" i="3"/>
  <c r="I24" i="3"/>
  <c r="I25" i="3"/>
  <c r="I26" i="3"/>
  <c r="I27" i="3"/>
  <c r="I21" i="3"/>
  <c r="I11" i="3"/>
  <c r="I12" i="3"/>
  <c r="I13" i="3"/>
  <c r="I14" i="3"/>
  <c r="I10" i="3"/>
  <c r="F12" i="5"/>
  <c r="I9" i="7"/>
  <c r="I10" i="7"/>
  <c r="I11" i="7"/>
  <c r="I12" i="7"/>
  <c r="I17" i="7"/>
  <c r="I18" i="7"/>
  <c r="I20" i="7"/>
  <c r="I22" i="7"/>
  <c r="I23" i="7"/>
  <c r="I24" i="7"/>
  <c r="I25" i="7"/>
  <c r="I26" i="7"/>
  <c r="I27" i="7"/>
  <c r="I28" i="7"/>
  <c r="I30" i="7"/>
  <c r="I31" i="7"/>
  <c r="I32" i="7"/>
  <c r="I33" i="7"/>
  <c r="I34" i="7"/>
  <c r="I35" i="7"/>
  <c r="I11" i="8" l="1"/>
  <c r="H11" i="8"/>
  <c r="G11" i="8"/>
  <c r="F11" i="8"/>
  <c r="I8" i="8"/>
  <c r="H8" i="8"/>
  <c r="G8" i="8"/>
  <c r="F8" i="8"/>
  <c r="H38" i="7"/>
  <c r="E25" i="7"/>
  <c r="F9" i="7"/>
  <c r="G9" i="7"/>
  <c r="H9" i="7"/>
  <c r="E9" i="7"/>
  <c r="E8" i="7" s="1"/>
  <c r="F14" i="7"/>
  <c r="G14" i="7"/>
  <c r="H14" i="7"/>
  <c r="E14" i="7"/>
  <c r="F18" i="7"/>
  <c r="F17" i="7" s="1"/>
  <c r="G18" i="7"/>
  <c r="H18" i="7"/>
  <c r="E18" i="7"/>
  <c r="E17" i="7" s="1"/>
  <c r="F39" i="7"/>
  <c r="F38" i="7" s="1"/>
  <c r="G39" i="7"/>
  <c r="G38" i="7" s="1"/>
  <c r="H39" i="7"/>
  <c r="E39" i="7"/>
  <c r="E38" i="7" s="1"/>
  <c r="F36" i="7"/>
  <c r="G36" i="7"/>
  <c r="H36" i="7"/>
  <c r="E36" i="7"/>
  <c r="F34" i="7"/>
  <c r="G34" i="7"/>
  <c r="H34" i="7"/>
  <c r="E34" i="7"/>
  <c r="E33" i="7" s="1"/>
  <c r="F31" i="7"/>
  <c r="G31" i="7"/>
  <c r="H31" i="7"/>
  <c r="E31" i="7"/>
  <c r="F26" i="7"/>
  <c r="F25" i="7" s="1"/>
  <c r="G26" i="7"/>
  <c r="H26" i="7"/>
  <c r="E26" i="7"/>
  <c r="F23" i="7"/>
  <c r="G23" i="7"/>
  <c r="H23" i="7"/>
  <c r="E23" i="7"/>
  <c r="F26" i="3"/>
  <c r="G26" i="3"/>
  <c r="H26" i="3"/>
  <c r="E26" i="3"/>
  <c r="F21" i="3"/>
  <c r="G21" i="3"/>
  <c r="H21" i="3"/>
  <c r="E21" i="3"/>
  <c r="B12" i="5" s="1"/>
  <c r="F15" i="3"/>
  <c r="G15" i="3"/>
  <c r="H15" i="3"/>
  <c r="F10" i="3"/>
  <c r="G10" i="3"/>
  <c r="H10" i="3"/>
  <c r="E10" i="3"/>
  <c r="E15" i="3"/>
  <c r="G11" i="1"/>
  <c r="H11" i="1"/>
  <c r="F11" i="1"/>
  <c r="G8" i="1"/>
  <c r="H8" i="1"/>
  <c r="F8" i="1"/>
  <c r="F14" i="1" s="1"/>
  <c r="F30" i="1" s="1"/>
  <c r="E7" i="7" l="1"/>
  <c r="F33" i="7"/>
  <c r="C12" i="5"/>
  <c r="H14" i="1"/>
  <c r="H30" i="1" s="1"/>
  <c r="F8" i="7"/>
  <c r="F7" i="7" s="1"/>
  <c r="H33" i="7"/>
  <c r="G33" i="7"/>
  <c r="H25" i="7"/>
  <c r="H8" i="7"/>
  <c r="I8" i="7" s="1"/>
  <c r="H17" i="7"/>
  <c r="G17" i="7"/>
  <c r="G25" i="7"/>
  <c r="G8" i="7"/>
  <c r="I14" i="8"/>
  <c r="I30" i="8" s="1"/>
  <c r="H14" i="8"/>
  <c r="H30" i="8" s="1"/>
  <c r="G14" i="8"/>
  <c r="G30" i="8" s="1"/>
  <c r="F14" i="8"/>
  <c r="F30" i="8" s="1"/>
  <c r="G14" i="1"/>
  <c r="G30" i="1" s="1"/>
  <c r="G7" i="7" l="1"/>
  <c r="H7" i="7"/>
  <c r="I7" i="7" s="1"/>
</calcChain>
</file>

<file path=xl/sharedStrings.xml><?xml version="1.0" encoding="utf-8"?>
<sst xmlns="http://schemas.openxmlformats.org/spreadsheetml/2006/main" count="219" uniqueCount="86">
  <si>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</si>
  <si>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</si>
  <si>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</si>
  <si>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</si>
  <si>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</si>
  <si>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</si>
  <si>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</si>
  <si>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</si>
  <si>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</si>
  <si>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</si>
  <si>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</si>
  <si>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</si>
  <si>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</si>
  <si>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</si>
  <si>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</si>
  <si>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</si>
  <si>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</si>
  <si>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</si>
  <si>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</si>
  <si>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</si>
  <si>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</si>
  <si>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</si>
  <si>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</si>
  <si>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</si>
  <si>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</si>
  <si>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</si>
  <si>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</si>
  <si>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</si>
  <si>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</si>
  <si>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</si>
  <si>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</si>
  <si>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</si>
  <si>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</si>
  <si>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</si>
  <si>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</si>
  <si>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</si>
  <si>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</si>
  <si>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</si>
  <si>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</si>
  <si>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</si>
  <si>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</si>
  <si>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</si>
  <si>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</si>
  <si>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</si>
  <si>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</si>
  <si>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</si>
  <si>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</si>
  <si>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</si>
  <si>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</si>
  <si>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</si>
  <si>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</si>
  <si>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</si>
  <si>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</si>
  <si>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</si>
  <si>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</si>
  <si>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</si>
  <si>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</si>
  <si>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</si>
  <si>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</si>
  <si>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</si>
  <si>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</si>
  <si>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</si>
  <si>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</si>
  <si>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</si>
  <si>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prodaje proizvoda i robe te pruženih usluga, prihodi od donacija te povrati po protestiranim jamstvima</t>
  </si>
  <si>
    <t>Financijski rashodi</t>
  </si>
  <si>
    <t>Naknade građanima i kućanstvima na temelju osiguranja i druge naknade</t>
  </si>
  <si>
    <t>Rashodi za dodatna ulaganja na nefinancijskoj imovini</t>
  </si>
  <si>
    <t xml:space="preserve">Izvor financiranja </t>
  </si>
  <si>
    <t>OPĆI PRIHODI I PRIMICI</t>
  </si>
  <si>
    <t>VLASTITI PRIHODI</t>
  </si>
  <si>
    <t>POMOĆI</t>
  </si>
  <si>
    <t xml:space="preserve">PRIHODI OD NEFINANCIJSKE IMOVINE </t>
  </si>
  <si>
    <t>09 OBRAZOVANJE</t>
  </si>
  <si>
    <t>092 Srednjoškolsko obrazovanje</t>
  </si>
  <si>
    <t>REDOVNI PROGRAM OBRAZOVANJA</t>
  </si>
  <si>
    <t>Mato Džalto, prof.</t>
  </si>
  <si>
    <t xml:space="preserve">       Ravnatelj</t>
  </si>
  <si>
    <r>
      <t>Izvor financiranja</t>
    </r>
    <r>
      <rPr>
        <b/>
        <i/>
        <sz val="10"/>
        <color rgb="FF000000"/>
        <rFont val="Arial"/>
        <family val="2"/>
        <charset val="238"/>
      </rPr>
      <t xml:space="preserve"> </t>
    </r>
  </si>
  <si>
    <t>DONACIJE</t>
  </si>
  <si>
    <t>Rebalans za 2023.</t>
  </si>
  <si>
    <t>Indeks</t>
  </si>
  <si>
    <t>U Vinkovcima, 2.6.2023.g.</t>
  </si>
  <si>
    <t>Klasa: 400-02/2023-01/01</t>
  </si>
  <si>
    <t>REBALANS FINANCIJSKOG PLANA EKONOMSKE I TRGOVAČKE ŠKOLE IVANA DOMCA ZA 2023. GODINU</t>
  </si>
  <si>
    <t>Ur.broj: 2196-32-02-2023-406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</si>
</sst>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0" fontId="22" fillId="0" borderId="0" xfId="0" applyFont="1"/>
    <xf numFmtId="0" fontId="0" fillId="0" borderId="3" xfId="0" applyBorder="1"/>
    <xf numFmtId="4" fontId="0" fillId="0" borderId="3" xfId="0" applyNumberFormat="1" applyBorder="1"/>
    <xf numFmtId="4" fontId="6" fillId="4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/>
    </xf>
  </cellXfs>
  <cellStyles count="4">
    <cellStyle name="Normalno" xfId="0" builtinId="0"/>
    <cellStyle name="Obično_List4" xfId="2" xr:uid="{5B1C3D0A-98E4-4AA5-972A-6712F712EDF6}"/>
    <cellStyle name="Obično_List5" xfId="3" xr:uid="{4A3A8E1F-FC4E-4F62-9859-B862A5AF2773}"/>
    <cellStyle name="Obično_List7" xfId="1" xr:uid="{3BB73E11-4271-4C9A-B147-8EA881598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37F0-48FD-47EF-9496-5426630BA745}">
  <sheetPr>
    <pageSetUpPr fitToPage="1"/>
  </sheetPr>
  <dimension ref="A1:J40"/>
  <sheetViews>
    <sheetView tabSelected="1" zoomScaleNormal="100" workbookViewId="0">
      <selection activeCell="L6" sqref="L6"/>
    </sheetView>
  </sheetViews>
  <sheetFormatPr defaultRowHeight="15" x14ac:dyDescent="0.25"/>
  <cols>
    <col min="5" max="9" width="25.28515625" customWidth="1"/>
    <col min="10" max="10" width="8" bestFit="1" customWidth="1"/>
  </cols>
  <sheetData>
    <row r="1" spans="1:10" ht="42" customHeight="1" x14ac:dyDescent="0.25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0" t="s">
        <v>34</v>
      </c>
      <c r="B3" s="60"/>
      <c r="C3" s="60"/>
      <c r="D3" s="60"/>
      <c r="E3" s="60"/>
      <c r="F3" s="60"/>
      <c r="G3" s="60"/>
      <c r="H3" s="60"/>
      <c r="I3" s="61"/>
      <c r="J3" s="61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60" t="s">
        <v>45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7" t="s">
        <v>50</v>
      </c>
    </row>
    <row r="7" spans="1:10" x14ac:dyDescent="0.25">
      <c r="A7" s="29"/>
      <c r="B7" s="30"/>
      <c r="C7" s="30"/>
      <c r="D7" s="31"/>
      <c r="E7" s="32"/>
      <c r="F7" s="4" t="s">
        <v>47</v>
      </c>
      <c r="G7" s="4" t="s">
        <v>48</v>
      </c>
      <c r="H7" s="4" t="s">
        <v>53</v>
      </c>
      <c r="I7" s="4" t="s">
        <v>80</v>
      </c>
      <c r="J7" s="4" t="s">
        <v>81</v>
      </c>
    </row>
    <row r="8" spans="1:10" x14ac:dyDescent="0.25">
      <c r="A8" s="63" t="s">
        <v>0</v>
      </c>
      <c r="B8" s="64"/>
      <c r="C8" s="64"/>
      <c r="D8" s="64"/>
      <c r="E8" s="65"/>
      <c r="F8" s="33">
        <f>SUM(F9:F10)</f>
        <v>12719920</v>
      </c>
      <c r="G8" s="33">
        <f t="shared" ref="G8:J8" si="0">SUM(G9:G10)</f>
        <v>13264238</v>
      </c>
      <c r="H8" s="33">
        <f t="shared" si="0"/>
        <v>13188615</v>
      </c>
      <c r="I8" s="33">
        <f t="shared" si="0"/>
        <v>13343637.17</v>
      </c>
      <c r="J8" s="96">
        <f>I8/H8</f>
        <v>1.0117542418214498</v>
      </c>
    </row>
    <row r="9" spans="1:10" x14ac:dyDescent="0.25">
      <c r="A9" s="58" t="s">
        <v>1</v>
      </c>
      <c r="B9" s="59"/>
      <c r="C9" s="59"/>
      <c r="D9" s="59"/>
      <c r="E9" s="66"/>
      <c r="F9" s="34">
        <v>12719222</v>
      </c>
      <c r="G9" s="34">
        <v>13263650</v>
      </c>
      <c r="H9" s="34">
        <v>13188615</v>
      </c>
      <c r="I9" s="34">
        <v>13343637.17</v>
      </c>
      <c r="J9" s="57">
        <f t="shared" ref="J9:J14" si="1">I9/H9</f>
        <v>1.0117542418214498</v>
      </c>
    </row>
    <row r="10" spans="1:10" x14ac:dyDescent="0.25">
      <c r="A10" s="67" t="s">
        <v>2</v>
      </c>
      <c r="B10" s="66"/>
      <c r="C10" s="66"/>
      <c r="D10" s="66"/>
      <c r="E10" s="66"/>
      <c r="F10" s="34">
        <v>698</v>
      </c>
      <c r="G10" s="34">
        <v>588</v>
      </c>
      <c r="H10" s="34">
        <v>0</v>
      </c>
      <c r="I10" s="34">
        <v>0</v>
      </c>
      <c r="J10" s="57"/>
    </row>
    <row r="11" spans="1:10" x14ac:dyDescent="0.25">
      <c r="A11" s="38" t="s">
        <v>3</v>
      </c>
      <c r="B11" s="40"/>
      <c r="C11" s="40"/>
      <c r="D11" s="40"/>
      <c r="E11" s="40"/>
      <c r="F11" s="33">
        <f>SUM(F12:F13)</f>
        <v>13204882</v>
      </c>
      <c r="G11" s="33">
        <f t="shared" ref="G11:J11" si="2">SUM(G12:G13)</f>
        <v>13593149</v>
      </c>
      <c r="H11" s="33">
        <f t="shared" si="2"/>
        <v>13289653</v>
      </c>
      <c r="I11" s="33">
        <f t="shared" si="2"/>
        <v>13297940.439999999</v>
      </c>
      <c r="J11" s="96">
        <f t="shared" si="1"/>
        <v>1.000623600932244</v>
      </c>
    </row>
    <row r="12" spans="1:10" x14ac:dyDescent="0.25">
      <c r="A12" s="68" t="s">
        <v>4</v>
      </c>
      <c r="B12" s="59"/>
      <c r="C12" s="59"/>
      <c r="D12" s="59"/>
      <c r="E12" s="59"/>
      <c r="F12" s="34">
        <v>12829761</v>
      </c>
      <c r="G12" s="34">
        <v>13283000</v>
      </c>
      <c r="H12" s="34">
        <v>13249652</v>
      </c>
      <c r="I12" s="34">
        <v>13095488.42</v>
      </c>
      <c r="J12" s="57">
        <f t="shared" si="1"/>
        <v>0.9883647072391033</v>
      </c>
    </row>
    <row r="13" spans="1:10" x14ac:dyDescent="0.25">
      <c r="A13" s="67" t="s">
        <v>5</v>
      </c>
      <c r="B13" s="66"/>
      <c r="C13" s="66"/>
      <c r="D13" s="66"/>
      <c r="E13" s="66"/>
      <c r="F13" s="34">
        <v>375121</v>
      </c>
      <c r="G13" s="34">
        <v>310149</v>
      </c>
      <c r="H13" s="34">
        <v>40001</v>
      </c>
      <c r="I13" s="34">
        <v>202452.02</v>
      </c>
      <c r="J13" s="57">
        <f t="shared" si="1"/>
        <v>5.0611739706507333</v>
      </c>
    </row>
    <row r="14" spans="1:10" x14ac:dyDescent="0.25">
      <c r="A14" s="69" t="s">
        <v>6</v>
      </c>
      <c r="B14" s="64"/>
      <c r="C14" s="64"/>
      <c r="D14" s="64"/>
      <c r="E14" s="64"/>
      <c r="F14" s="33">
        <f>F8-F11</f>
        <v>-484962</v>
      </c>
      <c r="G14" s="33">
        <f t="shared" ref="G14:J14" si="3">G8-G11</f>
        <v>-328911</v>
      </c>
      <c r="H14" s="33">
        <f t="shared" si="3"/>
        <v>-101038</v>
      </c>
      <c r="I14" s="33">
        <f t="shared" si="3"/>
        <v>45696.730000000447</v>
      </c>
      <c r="J14" s="96">
        <f t="shared" si="1"/>
        <v>-0.45227270927770191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60" t="s">
        <v>46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x14ac:dyDescent="0.2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53</v>
      </c>
      <c r="I18" s="4" t="s">
        <v>80</v>
      </c>
      <c r="J18" s="4" t="s">
        <v>81</v>
      </c>
    </row>
    <row r="19" spans="1:10" ht="15.75" customHeight="1" x14ac:dyDescent="0.25">
      <c r="A19" s="58" t="s">
        <v>8</v>
      </c>
      <c r="B19" s="70"/>
      <c r="C19" s="70"/>
      <c r="D19" s="70"/>
      <c r="E19" s="71"/>
      <c r="F19" s="34"/>
      <c r="G19" s="34"/>
      <c r="H19" s="34"/>
      <c r="I19" s="34"/>
      <c r="J19" s="34"/>
    </row>
    <row r="20" spans="1:10" x14ac:dyDescent="0.25">
      <c r="A20" s="58" t="s">
        <v>9</v>
      </c>
      <c r="B20" s="59"/>
      <c r="C20" s="59"/>
      <c r="D20" s="59"/>
      <c r="E20" s="59"/>
      <c r="F20" s="34"/>
      <c r="G20" s="34"/>
      <c r="H20" s="34"/>
      <c r="I20" s="34"/>
      <c r="J20" s="34"/>
    </row>
    <row r="21" spans="1:10" x14ac:dyDescent="0.25">
      <c r="A21" s="69" t="s">
        <v>10</v>
      </c>
      <c r="B21" s="64"/>
      <c r="C21" s="64"/>
      <c r="D21" s="64"/>
      <c r="E21" s="64"/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60" t="s">
        <v>60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x14ac:dyDescent="0.2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53</v>
      </c>
      <c r="I25" s="4" t="s">
        <v>80</v>
      </c>
      <c r="J25" s="4" t="s">
        <v>81</v>
      </c>
    </row>
    <row r="26" spans="1:10" x14ac:dyDescent="0.25">
      <c r="A26" s="74" t="s">
        <v>49</v>
      </c>
      <c r="B26" s="75"/>
      <c r="C26" s="75"/>
      <c r="D26" s="75"/>
      <c r="E26" s="76"/>
      <c r="F26" s="35">
        <v>675664</v>
      </c>
      <c r="G26" s="35">
        <v>328911</v>
      </c>
      <c r="H26" s="35">
        <v>101038</v>
      </c>
      <c r="I26" s="35">
        <v>-45697</v>
      </c>
      <c r="J26" s="97">
        <f>I26/H26</f>
        <v>-0.45227538153961877</v>
      </c>
    </row>
    <row r="27" spans="1:10" ht="30" customHeight="1" x14ac:dyDescent="0.25">
      <c r="A27" s="77" t="s">
        <v>7</v>
      </c>
      <c r="B27" s="78"/>
      <c r="C27" s="78"/>
      <c r="D27" s="78"/>
      <c r="E27" s="79"/>
      <c r="F27" s="36">
        <v>675664</v>
      </c>
      <c r="G27" s="36">
        <v>328911</v>
      </c>
      <c r="H27" s="36">
        <v>101038</v>
      </c>
      <c r="I27" s="36">
        <v>-45697</v>
      </c>
      <c r="J27" s="97">
        <f>I27/H27</f>
        <v>-0.45227538153961877</v>
      </c>
    </row>
    <row r="30" spans="1:10" x14ac:dyDescent="0.25">
      <c r="A30" s="68" t="s">
        <v>11</v>
      </c>
      <c r="B30" s="59"/>
      <c r="C30" s="59"/>
      <c r="D30" s="59"/>
      <c r="E30" s="59"/>
      <c r="F30" s="34">
        <f>F14+F27</f>
        <v>190702</v>
      </c>
      <c r="G30" s="34">
        <f t="shared" ref="G30:J30" si="4">G14+G27</f>
        <v>0</v>
      </c>
      <c r="H30" s="34">
        <f t="shared" si="4"/>
        <v>0</v>
      </c>
      <c r="I30" s="34">
        <f t="shared" si="4"/>
        <v>-0.26999999955296516</v>
      </c>
      <c r="J30" s="98"/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72" t="s">
        <v>61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8.25" customHeight="1" x14ac:dyDescent="0.25"/>
    <row r="34" spans="1:10" x14ac:dyDescent="0.25">
      <c r="A34" s="72" t="s">
        <v>51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8.25" customHeight="1" x14ac:dyDescent="0.25"/>
    <row r="36" spans="1:10" ht="29.25" customHeight="1" x14ac:dyDescent="0.25">
      <c r="A36" s="72" t="s">
        <v>52</v>
      </c>
      <c r="B36" s="73"/>
      <c r="C36" s="73"/>
      <c r="D36" s="73"/>
      <c r="E36" s="73"/>
      <c r="F36" s="73"/>
      <c r="G36" s="73"/>
      <c r="H36" s="73"/>
      <c r="I36" s="73"/>
      <c r="J36" s="73"/>
    </row>
    <row r="38" spans="1:10" x14ac:dyDescent="0.25">
      <c r="A38" s="53" t="s">
        <v>82</v>
      </c>
    </row>
    <row r="39" spans="1:10" x14ac:dyDescent="0.25">
      <c r="A39" s="53" t="s">
        <v>83</v>
      </c>
      <c r="H39" s="53" t="s">
        <v>77</v>
      </c>
    </row>
    <row r="40" spans="1:10" x14ac:dyDescent="0.25">
      <c r="A40" s="53" t="s">
        <v>85</v>
      </c>
      <c r="H40" s="53" t="s">
        <v>76</v>
      </c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10" zoomScaleNormal="100" workbookViewId="0">
      <selection activeCell="H39" sqref="H39:H40"/>
    </sheetView>
  </sheetViews>
  <sheetFormatPr defaultRowHeight="15" x14ac:dyDescent="0.25"/>
  <cols>
    <col min="5" max="9" width="25.28515625" customWidth="1"/>
    <col min="10" max="10" width="6.85546875" bestFit="1" customWidth="1"/>
  </cols>
  <sheetData>
    <row r="1" spans="1:10" ht="42" customHeight="1" x14ac:dyDescent="0.25">
      <c r="A1" s="60" t="s">
        <v>84</v>
      </c>
      <c r="B1" s="60"/>
      <c r="C1" s="60"/>
      <c r="D1" s="60"/>
      <c r="E1" s="60"/>
      <c r="F1" s="60"/>
      <c r="G1" s="60"/>
      <c r="H1" s="60"/>
      <c r="I1" s="6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60" t="s">
        <v>34</v>
      </c>
      <c r="B3" s="60"/>
      <c r="C3" s="60"/>
      <c r="D3" s="60"/>
      <c r="E3" s="60"/>
      <c r="F3" s="60"/>
      <c r="G3" s="60"/>
      <c r="H3" s="60"/>
      <c r="I3" s="60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 x14ac:dyDescent="0.25">
      <c r="A5" s="60" t="s">
        <v>45</v>
      </c>
      <c r="B5" s="62"/>
      <c r="C5" s="62"/>
      <c r="D5" s="62"/>
      <c r="E5" s="62"/>
      <c r="F5" s="62"/>
      <c r="G5" s="62"/>
      <c r="H5" s="62"/>
      <c r="I5" s="62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</row>
    <row r="7" spans="1:10" x14ac:dyDescent="0.25">
      <c r="A7" s="29"/>
      <c r="B7" s="30"/>
      <c r="C7" s="30"/>
      <c r="D7" s="31"/>
      <c r="E7" s="32"/>
      <c r="F7" s="4" t="s">
        <v>47</v>
      </c>
      <c r="G7" s="4" t="s">
        <v>48</v>
      </c>
      <c r="H7" s="4" t="s">
        <v>53</v>
      </c>
      <c r="I7" s="4" t="s">
        <v>80</v>
      </c>
      <c r="J7" s="4" t="s">
        <v>81</v>
      </c>
    </row>
    <row r="8" spans="1:10" x14ac:dyDescent="0.25">
      <c r="A8" s="63" t="s">
        <v>0</v>
      </c>
      <c r="B8" s="64"/>
      <c r="C8" s="64"/>
      <c r="D8" s="64"/>
      <c r="E8" s="65"/>
      <c r="F8" s="33">
        <f>SUM(F9:F10)</f>
        <v>1688224</v>
      </c>
      <c r="G8" s="33">
        <f t="shared" ref="G8:I8" si="0">SUM(G9:G10)</f>
        <v>1760467</v>
      </c>
      <c r="H8" s="33">
        <f t="shared" si="0"/>
        <v>1750430</v>
      </c>
      <c r="I8" s="33">
        <f t="shared" si="0"/>
        <v>1771005</v>
      </c>
      <c r="J8" s="57">
        <f>I8/H8</f>
        <v>1.0117542546688527</v>
      </c>
    </row>
    <row r="9" spans="1:10" x14ac:dyDescent="0.25">
      <c r="A9" s="58" t="s">
        <v>1</v>
      </c>
      <c r="B9" s="59"/>
      <c r="C9" s="59"/>
      <c r="D9" s="59"/>
      <c r="E9" s="66"/>
      <c r="F9" s="34">
        <v>1688131</v>
      </c>
      <c r="G9" s="34">
        <v>1760389</v>
      </c>
      <c r="H9" s="34">
        <v>1750430</v>
      </c>
      <c r="I9" s="34">
        <v>1771005</v>
      </c>
      <c r="J9" s="57">
        <f t="shared" ref="J9:J27" si="1">I9/H9</f>
        <v>1.0117542546688527</v>
      </c>
    </row>
    <row r="10" spans="1:10" x14ac:dyDescent="0.25">
      <c r="A10" s="67" t="s">
        <v>2</v>
      </c>
      <c r="B10" s="66"/>
      <c r="C10" s="66"/>
      <c r="D10" s="66"/>
      <c r="E10" s="66"/>
      <c r="F10" s="34">
        <v>93</v>
      </c>
      <c r="G10" s="34">
        <v>78</v>
      </c>
      <c r="H10" s="34">
        <v>0</v>
      </c>
      <c r="I10" s="34">
        <v>0</v>
      </c>
      <c r="J10" s="57"/>
    </row>
    <row r="11" spans="1:10" x14ac:dyDescent="0.25">
      <c r="A11" s="38" t="s">
        <v>3</v>
      </c>
      <c r="B11" s="39"/>
      <c r="C11" s="39"/>
      <c r="D11" s="39"/>
      <c r="E11" s="39"/>
      <c r="F11" s="33">
        <f>SUM(F12:F13)</f>
        <v>1752591</v>
      </c>
      <c r="G11" s="33">
        <f t="shared" ref="G11:I11" si="2">SUM(G12:G13)</f>
        <v>1804120</v>
      </c>
      <c r="H11" s="33">
        <f t="shared" si="2"/>
        <v>1763840</v>
      </c>
      <c r="I11" s="33">
        <f t="shared" si="2"/>
        <v>1764939.12</v>
      </c>
      <c r="J11" s="57">
        <f t="shared" si="1"/>
        <v>1.0006231404208998</v>
      </c>
    </row>
    <row r="12" spans="1:10" x14ac:dyDescent="0.25">
      <c r="A12" s="68" t="s">
        <v>4</v>
      </c>
      <c r="B12" s="59"/>
      <c r="C12" s="59"/>
      <c r="D12" s="59"/>
      <c r="E12" s="59"/>
      <c r="F12" s="34">
        <v>1702804</v>
      </c>
      <c r="G12" s="34">
        <v>1762956</v>
      </c>
      <c r="H12" s="34">
        <v>1758531</v>
      </c>
      <c r="I12" s="34">
        <v>1738069.62</v>
      </c>
      <c r="J12" s="57">
        <f t="shared" si="1"/>
        <v>0.98836450423677491</v>
      </c>
    </row>
    <row r="13" spans="1:10" x14ac:dyDescent="0.25">
      <c r="A13" s="67" t="s">
        <v>5</v>
      </c>
      <c r="B13" s="66"/>
      <c r="C13" s="66"/>
      <c r="D13" s="66"/>
      <c r="E13" s="66"/>
      <c r="F13" s="34">
        <v>49787</v>
      </c>
      <c r="G13" s="34">
        <v>41164</v>
      </c>
      <c r="H13" s="34">
        <v>5309</v>
      </c>
      <c r="I13" s="34">
        <v>26869.5</v>
      </c>
      <c r="J13" s="57">
        <f t="shared" si="1"/>
        <v>5.0611226219627046</v>
      </c>
    </row>
    <row r="14" spans="1:10" x14ac:dyDescent="0.25">
      <c r="A14" s="69" t="s">
        <v>6</v>
      </c>
      <c r="B14" s="64"/>
      <c r="C14" s="64"/>
      <c r="D14" s="64"/>
      <c r="E14" s="64"/>
      <c r="F14" s="33">
        <f>F8-F11</f>
        <v>-64367</v>
      </c>
      <c r="G14" s="33">
        <f t="shared" ref="G14:I14" si="3">G8-G11</f>
        <v>-43653</v>
      </c>
      <c r="H14" s="33">
        <f t="shared" si="3"/>
        <v>-13410</v>
      </c>
      <c r="I14" s="33">
        <f t="shared" si="3"/>
        <v>6065.8799999998882</v>
      </c>
      <c r="J14" s="57">
        <f t="shared" si="1"/>
        <v>-0.45234004474272099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93"/>
    </row>
    <row r="16" spans="1:10" ht="18" customHeight="1" x14ac:dyDescent="0.25">
      <c r="A16" s="60" t="s">
        <v>46</v>
      </c>
      <c r="B16" s="62"/>
      <c r="C16" s="62"/>
      <c r="D16" s="62"/>
      <c r="E16" s="62"/>
      <c r="F16" s="62"/>
      <c r="G16" s="62"/>
      <c r="H16" s="62"/>
      <c r="I16" s="62"/>
      <c r="J16" s="95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94"/>
    </row>
    <row r="18" spans="1:10" x14ac:dyDescent="0.2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53</v>
      </c>
      <c r="I18" s="4" t="s">
        <v>80</v>
      </c>
      <c r="J18" s="57" t="s">
        <v>81</v>
      </c>
    </row>
    <row r="19" spans="1:10" ht="15.75" customHeight="1" x14ac:dyDescent="0.25">
      <c r="A19" s="58" t="s">
        <v>8</v>
      </c>
      <c r="B19" s="70"/>
      <c r="C19" s="70"/>
      <c r="D19" s="70"/>
      <c r="E19" s="71"/>
      <c r="F19" s="34"/>
      <c r="G19" s="34"/>
      <c r="H19" s="34"/>
      <c r="I19" s="34"/>
      <c r="J19" s="57"/>
    </row>
    <row r="20" spans="1:10" x14ac:dyDescent="0.25">
      <c r="A20" s="58" t="s">
        <v>9</v>
      </c>
      <c r="B20" s="59"/>
      <c r="C20" s="59"/>
      <c r="D20" s="59"/>
      <c r="E20" s="59"/>
      <c r="F20" s="34"/>
      <c r="G20" s="34"/>
      <c r="H20" s="34"/>
      <c r="I20" s="34"/>
      <c r="J20" s="57"/>
    </row>
    <row r="21" spans="1:10" x14ac:dyDescent="0.25">
      <c r="A21" s="69" t="s">
        <v>10</v>
      </c>
      <c r="B21" s="64"/>
      <c r="C21" s="64"/>
      <c r="D21" s="64"/>
      <c r="E21" s="64"/>
      <c r="F21" s="33">
        <v>0</v>
      </c>
      <c r="G21" s="33">
        <v>0</v>
      </c>
      <c r="H21" s="33">
        <v>0</v>
      </c>
      <c r="I21" s="33"/>
      <c r="J21" s="57"/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93"/>
    </row>
    <row r="23" spans="1:10" ht="18" customHeight="1" x14ac:dyDescent="0.25">
      <c r="A23" s="60" t="s">
        <v>60</v>
      </c>
      <c r="B23" s="62"/>
      <c r="C23" s="62"/>
      <c r="D23" s="62"/>
      <c r="E23" s="62"/>
      <c r="F23" s="62"/>
      <c r="G23" s="62"/>
      <c r="H23" s="62"/>
      <c r="I23" s="62"/>
      <c r="J23" s="95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94"/>
    </row>
    <row r="25" spans="1:10" x14ac:dyDescent="0.2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53</v>
      </c>
      <c r="I25" s="4" t="s">
        <v>80</v>
      </c>
      <c r="J25" s="57" t="s">
        <v>81</v>
      </c>
    </row>
    <row r="26" spans="1:10" x14ac:dyDescent="0.25">
      <c r="A26" s="74" t="s">
        <v>49</v>
      </c>
      <c r="B26" s="75"/>
      <c r="C26" s="75"/>
      <c r="D26" s="75"/>
      <c r="E26" s="76"/>
      <c r="F26" s="35">
        <v>89676</v>
      </c>
      <c r="G26" s="35">
        <v>43654</v>
      </c>
      <c r="H26" s="35">
        <v>13410</v>
      </c>
      <c r="I26" s="35">
        <v>-6066</v>
      </c>
      <c r="J26" s="57">
        <f t="shared" si="1"/>
        <v>-0.45234899328859063</v>
      </c>
    </row>
    <row r="27" spans="1:10" ht="30" customHeight="1" x14ac:dyDescent="0.25">
      <c r="A27" s="77" t="s">
        <v>7</v>
      </c>
      <c r="B27" s="78"/>
      <c r="C27" s="78"/>
      <c r="D27" s="78"/>
      <c r="E27" s="79"/>
      <c r="F27" s="36">
        <v>89676</v>
      </c>
      <c r="G27" s="36">
        <v>43653</v>
      </c>
      <c r="H27" s="36">
        <v>13410</v>
      </c>
      <c r="I27" s="36">
        <v>-6066</v>
      </c>
      <c r="J27" s="57">
        <f t="shared" si="1"/>
        <v>-0.45234899328859063</v>
      </c>
    </row>
    <row r="28" spans="1:10" x14ac:dyDescent="0.25">
      <c r="J28" s="93"/>
    </row>
    <row r="29" spans="1:10" x14ac:dyDescent="0.25">
      <c r="J29" s="94"/>
    </row>
    <row r="30" spans="1:10" x14ac:dyDescent="0.25">
      <c r="A30" s="68" t="s">
        <v>11</v>
      </c>
      <c r="B30" s="59"/>
      <c r="C30" s="59"/>
      <c r="D30" s="59"/>
      <c r="E30" s="59"/>
      <c r="F30" s="34">
        <f>F14+F27</f>
        <v>25309</v>
      </c>
      <c r="G30" s="34">
        <f t="shared" ref="G30:I30" si="4">G14+G27</f>
        <v>0</v>
      </c>
      <c r="H30" s="34">
        <f t="shared" si="4"/>
        <v>0</v>
      </c>
      <c r="I30" s="34">
        <f t="shared" si="4"/>
        <v>-0.12000000011175871</v>
      </c>
      <c r="J30" s="57"/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</row>
    <row r="32" spans="1:10" ht="29.25" customHeight="1" x14ac:dyDescent="0.25">
      <c r="A32" s="72" t="s">
        <v>61</v>
      </c>
      <c r="B32" s="73"/>
      <c r="C32" s="73"/>
      <c r="D32" s="73"/>
      <c r="E32" s="73"/>
      <c r="F32" s="73"/>
      <c r="G32" s="73"/>
      <c r="H32" s="73"/>
      <c r="I32" s="73"/>
    </row>
    <row r="33" spans="1:9" ht="8.25" customHeight="1" x14ac:dyDescent="0.25"/>
    <row r="34" spans="1:9" x14ac:dyDescent="0.25">
      <c r="A34" s="72" t="s">
        <v>51</v>
      </c>
      <c r="B34" s="73"/>
      <c r="C34" s="73"/>
      <c r="D34" s="73"/>
      <c r="E34" s="73"/>
      <c r="F34" s="73"/>
      <c r="G34" s="73"/>
      <c r="H34" s="73"/>
      <c r="I34" s="73"/>
    </row>
    <row r="35" spans="1:9" ht="8.25" customHeight="1" x14ac:dyDescent="0.25"/>
    <row r="36" spans="1:9" ht="29.25" customHeight="1" x14ac:dyDescent="0.25">
      <c r="A36" s="72" t="s">
        <v>52</v>
      </c>
      <c r="B36" s="73"/>
      <c r="C36" s="73"/>
      <c r="D36" s="73"/>
      <c r="E36" s="73"/>
      <c r="F36" s="73"/>
      <c r="G36" s="73"/>
      <c r="H36" s="73"/>
      <c r="I36" s="73"/>
    </row>
    <row r="38" spans="1:9" x14ac:dyDescent="0.25">
      <c r="A38" s="53" t="s">
        <v>82</v>
      </c>
      <c r="B38" s="53"/>
      <c r="C38" s="53"/>
      <c r="D38" s="53"/>
      <c r="E38" s="53"/>
      <c r="F38" s="53"/>
      <c r="G38" s="53"/>
    </row>
    <row r="39" spans="1:9" x14ac:dyDescent="0.25">
      <c r="A39" s="53" t="s">
        <v>83</v>
      </c>
      <c r="B39" s="53"/>
      <c r="C39" s="53"/>
      <c r="D39" s="53"/>
      <c r="E39" s="53"/>
      <c r="F39" s="53"/>
      <c r="G39" s="53"/>
      <c r="H39" s="53" t="s">
        <v>77</v>
      </c>
      <c r="I39" s="53"/>
    </row>
    <row r="40" spans="1:9" x14ac:dyDescent="0.25">
      <c r="A40" s="53" t="s">
        <v>85</v>
      </c>
      <c r="B40" s="53"/>
      <c r="C40" s="53"/>
      <c r="D40" s="53"/>
      <c r="E40" s="53"/>
      <c r="F40" s="53"/>
      <c r="G40" s="53"/>
      <c r="H40" s="53" t="s">
        <v>76</v>
      </c>
      <c r="I40" s="53"/>
    </row>
  </sheetData>
  <mergeCells count="20">
    <mergeCell ref="A12:E12"/>
    <mergeCell ref="A5:I5"/>
    <mergeCell ref="A16:I16"/>
    <mergeCell ref="A1:I1"/>
    <mergeCell ref="A3:I3"/>
    <mergeCell ref="A8:E8"/>
    <mergeCell ref="A9:E9"/>
    <mergeCell ref="A10:E10"/>
    <mergeCell ref="A19:E19"/>
    <mergeCell ref="A20:E20"/>
    <mergeCell ref="A21:E21"/>
    <mergeCell ref="A13:E13"/>
    <mergeCell ref="A14:E14"/>
    <mergeCell ref="A36:I36"/>
    <mergeCell ref="A23:I23"/>
    <mergeCell ref="A32:I32"/>
    <mergeCell ref="A30:E30"/>
    <mergeCell ref="A34:I34"/>
    <mergeCell ref="A26:E26"/>
    <mergeCell ref="A27:E27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zoomScaleNormal="10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</cols>
  <sheetData>
    <row r="1" spans="1:9" ht="42" customHeight="1" x14ac:dyDescent="0.25">
      <c r="A1" s="60" t="s">
        <v>84</v>
      </c>
      <c r="B1" s="60"/>
      <c r="C1" s="60"/>
      <c r="D1" s="60"/>
      <c r="E1" s="60"/>
      <c r="F1" s="60"/>
      <c r="G1" s="60"/>
      <c r="H1" s="60"/>
      <c r="I1" s="6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5.75" x14ac:dyDescent="0.25">
      <c r="A3" s="60" t="s">
        <v>34</v>
      </c>
      <c r="B3" s="60"/>
      <c r="C3" s="60"/>
      <c r="D3" s="60"/>
      <c r="E3" s="60"/>
      <c r="F3" s="60"/>
      <c r="G3" s="60"/>
      <c r="H3" s="61"/>
    </row>
    <row r="4" spans="1:9" ht="18" x14ac:dyDescent="0.25">
      <c r="A4" s="5"/>
      <c r="B4" s="5"/>
      <c r="C4" s="5"/>
      <c r="D4" s="5"/>
      <c r="E4" s="5"/>
      <c r="F4" s="5"/>
      <c r="G4" s="5"/>
      <c r="H4" s="6"/>
    </row>
    <row r="5" spans="1:9" ht="18" customHeight="1" x14ac:dyDescent="0.25">
      <c r="A5" s="60" t="s">
        <v>15</v>
      </c>
      <c r="B5" s="62"/>
      <c r="C5" s="62"/>
      <c r="D5" s="62"/>
      <c r="E5" s="62"/>
      <c r="F5" s="62"/>
      <c r="G5" s="62"/>
      <c r="H5" s="62"/>
    </row>
    <row r="6" spans="1:9" ht="18" x14ac:dyDescent="0.25">
      <c r="A6" s="5"/>
      <c r="B6" s="5"/>
      <c r="C6" s="5"/>
      <c r="D6" s="5"/>
      <c r="E6" s="5"/>
      <c r="F6" s="5"/>
      <c r="G6" s="5"/>
      <c r="H6" s="6"/>
    </row>
    <row r="7" spans="1:9" ht="15.75" x14ac:dyDescent="0.25">
      <c r="A7" s="60" t="s">
        <v>1</v>
      </c>
      <c r="B7" s="80"/>
      <c r="C7" s="80"/>
      <c r="D7" s="80"/>
      <c r="E7" s="80"/>
      <c r="F7" s="80"/>
      <c r="G7" s="80"/>
      <c r="H7" s="80"/>
    </row>
    <row r="8" spans="1:9" ht="18" x14ac:dyDescent="0.25">
      <c r="A8" s="5"/>
      <c r="B8" s="5"/>
      <c r="C8" s="5"/>
      <c r="D8" s="5"/>
      <c r="E8" s="5"/>
      <c r="F8" s="5"/>
      <c r="G8" s="5"/>
      <c r="H8" s="6"/>
    </row>
    <row r="9" spans="1:9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53</v>
      </c>
      <c r="H9" s="23" t="s">
        <v>80</v>
      </c>
      <c r="I9" s="23" t="s">
        <v>81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>
        <f>SUM(E11:E14)</f>
        <v>1688795</v>
      </c>
      <c r="F10" s="10">
        <f t="shared" ref="F10:H10" si="0">SUM(F11:F14)</f>
        <v>1760389</v>
      </c>
      <c r="G10" s="10">
        <f t="shared" si="0"/>
        <v>1750430</v>
      </c>
      <c r="H10" s="10">
        <f t="shared" si="0"/>
        <v>1771005</v>
      </c>
      <c r="I10" s="55">
        <f>H10/G10</f>
        <v>1.0117542546688527</v>
      </c>
    </row>
    <row r="11" spans="1:9" ht="38.25" x14ac:dyDescent="0.25">
      <c r="A11" s="13"/>
      <c r="B11" s="17">
        <v>63</v>
      </c>
      <c r="C11" s="17"/>
      <c r="D11" s="17" t="s">
        <v>57</v>
      </c>
      <c r="E11" s="10">
        <v>1483052</v>
      </c>
      <c r="F11" s="11">
        <v>1568930</v>
      </c>
      <c r="G11" s="11">
        <v>1564138</v>
      </c>
      <c r="H11" s="11">
        <v>1556052</v>
      </c>
      <c r="I11" s="55">
        <f t="shared" ref="I11:I14" si="1">H11/G11</f>
        <v>0.99483037941664998</v>
      </c>
    </row>
    <row r="12" spans="1:9" x14ac:dyDescent="0.25">
      <c r="A12" s="13"/>
      <c r="B12" s="17">
        <v>64</v>
      </c>
      <c r="C12" s="17"/>
      <c r="D12" s="17" t="s">
        <v>63</v>
      </c>
      <c r="E12" s="10">
        <v>1</v>
      </c>
      <c r="F12" s="11">
        <v>0</v>
      </c>
      <c r="G12" s="11">
        <v>1</v>
      </c>
      <c r="H12" s="11">
        <v>10</v>
      </c>
      <c r="I12" s="55">
        <f t="shared" si="1"/>
        <v>10</v>
      </c>
    </row>
    <row r="13" spans="1:9" ht="51" x14ac:dyDescent="0.25">
      <c r="A13" s="14"/>
      <c r="B13" s="14">
        <v>66</v>
      </c>
      <c r="C13" s="15"/>
      <c r="D13" s="44" t="s">
        <v>64</v>
      </c>
      <c r="E13" s="10">
        <v>10290</v>
      </c>
      <c r="F13" s="11">
        <v>8494</v>
      </c>
      <c r="G13" s="11">
        <v>9291</v>
      </c>
      <c r="H13" s="11">
        <v>13927</v>
      </c>
      <c r="I13" s="55">
        <f t="shared" si="1"/>
        <v>1.4989775051124745</v>
      </c>
    </row>
    <row r="14" spans="1:9" ht="38.25" x14ac:dyDescent="0.25">
      <c r="A14" s="14"/>
      <c r="B14" s="14">
        <v>67</v>
      </c>
      <c r="C14" s="15"/>
      <c r="D14" s="17" t="s">
        <v>58</v>
      </c>
      <c r="E14" s="10">
        <v>195452</v>
      </c>
      <c r="F14" s="11">
        <v>182965</v>
      </c>
      <c r="G14" s="11">
        <v>177000</v>
      </c>
      <c r="H14" s="11">
        <v>201016</v>
      </c>
      <c r="I14" s="55">
        <f t="shared" si="1"/>
        <v>1.135683615819209</v>
      </c>
    </row>
    <row r="15" spans="1:9" ht="25.5" x14ac:dyDescent="0.25">
      <c r="A15" s="16">
        <v>7</v>
      </c>
      <c r="B15" s="16"/>
      <c r="C15" s="16"/>
      <c r="D15" s="25" t="s">
        <v>21</v>
      </c>
      <c r="E15" s="10">
        <f>E16</f>
        <v>93</v>
      </c>
      <c r="F15" s="10">
        <f t="shared" ref="F15:H15" si="2">F16</f>
        <v>78</v>
      </c>
      <c r="G15" s="10">
        <f t="shared" si="2"/>
        <v>0</v>
      </c>
      <c r="H15" s="10">
        <f t="shared" si="2"/>
        <v>0</v>
      </c>
      <c r="I15" s="55"/>
    </row>
    <row r="16" spans="1:9" ht="38.25" x14ac:dyDescent="0.25">
      <c r="A16" s="17"/>
      <c r="B16" s="17">
        <v>72</v>
      </c>
      <c r="C16" s="17"/>
      <c r="D16" s="26" t="s">
        <v>56</v>
      </c>
      <c r="E16" s="10">
        <v>93</v>
      </c>
      <c r="F16" s="11">
        <v>78</v>
      </c>
      <c r="G16" s="11">
        <v>0</v>
      </c>
      <c r="H16" s="11">
        <v>0</v>
      </c>
      <c r="I16" s="55"/>
    </row>
    <row r="18" spans="1:9" ht="15.75" x14ac:dyDescent="0.25">
      <c r="A18" s="60" t="s">
        <v>22</v>
      </c>
      <c r="B18" s="80"/>
      <c r="C18" s="80"/>
      <c r="D18" s="80"/>
      <c r="E18" s="80"/>
      <c r="F18" s="80"/>
      <c r="G18" s="80"/>
      <c r="H18" s="80"/>
    </row>
    <row r="19" spans="1:9" ht="18" x14ac:dyDescent="0.25">
      <c r="A19" s="5"/>
      <c r="B19" s="5"/>
      <c r="C19" s="5"/>
      <c r="D19" s="5"/>
      <c r="E19" s="5"/>
      <c r="F19" s="5"/>
      <c r="G19" s="5"/>
      <c r="H19" s="6"/>
    </row>
    <row r="20" spans="1:9" ht="25.5" x14ac:dyDescent="0.25">
      <c r="A20" s="23" t="s">
        <v>16</v>
      </c>
      <c r="B20" s="22" t="s">
        <v>17</v>
      </c>
      <c r="C20" s="22" t="s">
        <v>18</v>
      </c>
      <c r="D20" s="22" t="s">
        <v>23</v>
      </c>
      <c r="E20" s="22" t="s">
        <v>12</v>
      </c>
      <c r="F20" s="23" t="s">
        <v>13</v>
      </c>
      <c r="G20" s="23" t="s">
        <v>53</v>
      </c>
      <c r="H20" s="23" t="s">
        <v>54</v>
      </c>
      <c r="I20" s="56" t="s">
        <v>81</v>
      </c>
    </row>
    <row r="21" spans="1:9" ht="15.75" customHeight="1" x14ac:dyDescent="0.25">
      <c r="A21" s="13">
        <v>3</v>
      </c>
      <c r="B21" s="13"/>
      <c r="C21" s="13"/>
      <c r="D21" s="13" t="s">
        <v>24</v>
      </c>
      <c r="E21" s="10">
        <f>SUM(E22:E25)</f>
        <v>1702804</v>
      </c>
      <c r="F21" s="10">
        <f t="shared" ref="F21:H21" si="3">SUM(F22:F25)</f>
        <v>1762956</v>
      </c>
      <c r="G21" s="10">
        <f t="shared" si="3"/>
        <v>1758531</v>
      </c>
      <c r="H21" s="10">
        <f t="shared" si="3"/>
        <v>1738069.62</v>
      </c>
      <c r="I21" s="55">
        <f>H21/G21</f>
        <v>0.98836450423677491</v>
      </c>
    </row>
    <row r="22" spans="1:9" ht="15.75" customHeight="1" x14ac:dyDescent="0.25">
      <c r="A22" s="13"/>
      <c r="B22" s="17">
        <v>31</v>
      </c>
      <c r="C22" s="17"/>
      <c r="D22" s="17" t="s">
        <v>25</v>
      </c>
      <c r="E22" s="10">
        <v>1466614</v>
      </c>
      <c r="F22" s="11">
        <v>1547508</v>
      </c>
      <c r="G22" s="11">
        <v>1551131</v>
      </c>
      <c r="H22" s="11">
        <v>1513880</v>
      </c>
      <c r="I22" s="55">
        <f t="shared" ref="I22:I27" si="4">H22/G22</f>
        <v>0.97598462025451105</v>
      </c>
    </row>
    <row r="23" spans="1:9" x14ac:dyDescent="0.25">
      <c r="A23" s="14"/>
      <c r="B23" s="14">
        <v>32</v>
      </c>
      <c r="C23" s="15"/>
      <c r="D23" s="14" t="s">
        <v>37</v>
      </c>
      <c r="E23" s="10">
        <v>215305</v>
      </c>
      <c r="F23" s="11">
        <v>201512</v>
      </c>
      <c r="G23" s="11">
        <v>200000</v>
      </c>
      <c r="H23" s="11">
        <v>216874.5</v>
      </c>
      <c r="I23" s="55">
        <f t="shared" si="4"/>
        <v>1.0843725</v>
      </c>
    </row>
    <row r="24" spans="1:9" x14ac:dyDescent="0.25">
      <c r="A24" s="14"/>
      <c r="B24" s="14">
        <v>34</v>
      </c>
      <c r="C24" s="15"/>
      <c r="D24" s="14" t="s">
        <v>65</v>
      </c>
      <c r="E24" s="10">
        <v>14227</v>
      </c>
      <c r="F24" s="11">
        <v>3318</v>
      </c>
      <c r="G24" s="11">
        <v>664</v>
      </c>
      <c r="H24" s="11">
        <v>715.12</v>
      </c>
      <c r="I24" s="55">
        <f t="shared" si="4"/>
        <v>1.0769879518072289</v>
      </c>
    </row>
    <row r="25" spans="1:9" ht="38.25" x14ac:dyDescent="0.25">
      <c r="A25" s="14"/>
      <c r="B25" s="14">
        <v>37</v>
      </c>
      <c r="C25" s="15"/>
      <c r="D25" s="45" t="s">
        <v>66</v>
      </c>
      <c r="E25" s="10">
        <v>6658</v>
      </c>
      <c r="F25" s="11">
        <v>10618</v>
      </c>
      <c r="G25" s="11">
        <v>6736</v>
      </c>
      <c r="H25" s="11">
        <v>6600</v>
      </c>
      <c r="I25" s="55">
        <f t="shared" si="4"/>
        <v>0.97980997624703092</v>
      </c>
    </row>
    <row r="26" spans="1:9" ht="25.5" x14ac:dyDescent="0.25">
      <c r="A26" s="16">
        <v>4</v>
      </c>
      <c r="B26" s="16"/>
      <c r="C26" s="16"/>
      <c r="D26" s="25" t="s">
        <v>26</v>
      </c>
      <c r="E26" s="10">
        <f>SUM(E27:E28)</f>
        <v>49787</v>
      </c>
      <c r="F26" s="10">
        <f t="shared" ref="F26:H26" si="5">SUM(F27:F28)</f>
        <v>41164</v>
      </c>
      <c r="G26" s="10">
        <f t="shared" si="5"/>
        <v>5309</v>
      </c>
      <c r="H26" s="10">
        <f t="shared" si="5"/>
        <v>26869.5</v>
      </c>
      <c r="I26" s="55">
        <f t="shared" si="4"/>
        <v>5.0611226219627046</v>
      </c>
    </row>
    <row r="27" spans="1:9" ht="39" x14ac:dyDescent="0.25">
      <c r="A27" s="17"/>
      <c r="B27" s="17">
        <v>42</v>
      </c>
      <c r="C27" s="17"/>
      <c r="D27" s="46" t="s">
        <v>59</v>
      </c>
      <c r="E27" s="10">
        <v>24135</v>
      </c>
      <c r="F27" s="11">
        <v>41164</v>
      </c>
      <c r="G27" s="11">
        <v>5309</v>
      </c>
      <c r="H27" s="11">
        <v>12933.5</v>
      </c>
      <c r="I27" s="55">
        <f t="shared" si="4"/>
        <v>2.4361461668864193</v>
      </c>
    </row>
    <row r="28" spans="1:9" ht="26.25" x14ac:dyDescent="0.25">
      <c r="A28" s="17"/>
      <c r="B28" s="17">
        <v>45</v>
      </c>
      <c r="C28" s="15"/>
      <c r="D28" s="46" t="s">
        <v>67</v>
      </c>
      <c r="E28" s="11">
        <v>25652</v>
      </c>
      <c r="F28" s="11">
        <v>0</v>
      </c>
      <c r="G28" s="11">
        <v>0</v>
      </c>
      <c r="H28" s="11">
        <v>13936</v>
      </c>
      <c r="I28" s="55"/>
    </row>
    <row r="29" spans="1:9" x14ac:dyDescent="0.25">
      <c r="E29" s="51"/>
      <c r="F29" s="51"/>
      <c r="G29" s="51"/>
      <c r="H29" s="51"/>
      <c r="I29" s="52"/>
    </row>
    <row r="30" spans="1:9" x14ac:dyDescent="0.25">
      <c r="A30" s="53" t="s">
        <v>82</v>
      </c>
      <c r="B30" s="53"/>
      <c r="C30" s="53"/>
      <c r="D30" s="53"/>
      <c r="E30" s="53"/>
      <c r="F30" s="53"/>
      <c r="G30" s="53"/>
      <c r="I30" s="52"/>
    </row>
    <row r="31" spans="1:9" x14ac:dyDescent="0.25">
      <c r="A31" s="53" t="s">
        <v>83</v>
      </c>
      <c r="B31" s="53"/>
      <c r="C31" s="53"/>
      <c r="D31" s="53"/>
      <c r="E31" s="53"/>
      <c r="F31" s="53"/>
      <c r="G31" s="53"/>
      <c r="H31" s="53" t="s">
        <v>77</v>
      </c>
      <c r="I31" s="52"/>
    </row>
    <row r="32" spans="1:9" x14ac:dyDescent="0.25">
      <c r="A32" s="53" t="s">
        <v>85</v>
      </c>
      <c r="B32" s="53"/>
      <c r="C32" s="53"/>
      <c r="D32" s="53"/>
      <c r="E32" s="53"/>
      <c r="F32" s="53"/>
      <c r="G32" s="53"/>
      <c r="H32" s="53" t="s">
        <v>76</v>
      </c>
      <c r="I32" s="52"/>
    </row>
  </sheetData>
  <mergeCells count="5">
    <mergeCell ref="A7:H7"/>
    <mergeCell ref="A18:H18"/>
    <mergeCell ref="A3:H3"/>
    <mergeCell ref="A5:H5"/>
    <mergeCell ref="A1:I1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"/>
  <sheetViews>
    <sheetView workbookViewId="0">
      <selection sqref="A1:I1"/>
    </sheetView>
  </sheetViews>
  <sheetFormatPr defaultRowHeight="15" x14ac:dyDescent="0.25"/>
  <cols>
    <col min="1" max="1" width="37.7109375" customWidth="1"/>
    <col min="2" max="5" width="25.28515625" customWidth="1"/>
  </cols>
  <sheetData>
    <row r="1" spans="1:9" ht="42" customHeight="1" x14ac:dyDescent="0.25">
      <c r="A1" s="60" t="s">
        <v>84</v>
      </c>
      <c r="B1" s="60"/>
      <c r="C1" s="60"/>
      <c r="D1" s="60"/>
      <c r="E1" s="60"/>
      <c r="F1" s="60"/>
      <c r="G1" s="60"/>
      <c r="H1" s="60"/>
      <c r="I1" s="60"/>
    </row>
    <row r="2" spans="1:9" ht="18" customHeight="1" x14ac:dyDescent="0.25">
      <c r="A2" s="5"/>
      <c r="B2" s="5"/>
      <c r="C2" s="5"/>
      <c r="D2" s="5"/>
      <c r="E2" s="5"/>
    </row>
    <row r="3" spans="1:9" ht="15.75" x14ac:dyDescent="0.25">
      <c r="A3" s="60" t="s">
        <v>34</v>
      </c>
      <c r="B3" s="60"/>
      <c r="C3" s="60"/>
      <c r="D3" s="60"/>
      <c r="E3" s="61"/>
    </row>
    <row r="4" spans="1:9" ht="18" x14ac:dyDescent="0.25">
      <c r="A4" s="5"/>
      <c r="B4" s="5"/>
      <c r="C4" s="5"/>
      <c r="D4" s="5"/>
      <c r="E4" s="6"/>
    </row>
    <row r="5" spans="1:9" ht="18" customHeight="1" x14ac:dyDescent="0.25">
      <c r="A5" s="60" t="s">
        <v>15</v>
      </c>
      <c r="B5" s="62"/>
      <c r="C5" s="62"/>
      <c r="D5" s="62"/>
      <c r="E5" s="62"/>
    </row>
    <row r="6" spans="1:9" ht="18" x14ac:dyDescent="0.25">
      <c r="A6" s="5"/>
      <c r="B6" s="5"/>
      <c r="C6" s="5"/>
      <c r="D6" s="5"/>
      <c r="E6" s="6"/>
    </row>
    <row r="7" spans="1:9" ht="15.75" x14ac:dyDescent="0.25">
      <c r="A7" s="60" t="s">
        <v>27</v>
      </c>
      <c r="B7" s="80"/>
      <c r="C7" s="80"/>
      <c r="D7" s="80"/>
      <c r="E7" s="80"/>
    </row>
    <row r="8" spans="1:9" ht="18" x14ac:dyDescent="0.25">
      <c r="A8" s="5"/>
      <c r="B8" s="5"/>
      <c r="C8" s="5"/>
      <c r="D8" s="5"/>
      <c r="E8" s="6"/>
    </row>
    <row r="9" spans="1:9" x14ac:dyDescent="0.25">
      <c r="A9" s="23" t="s">
        <v>28</v>
      </c>
      <c r="B9" s="22" t="s">
        <v>12</v>
      </c>
      <c r="C9" s="23" t="s">
        <v>13</v>
      </c>
      <c r="D9" s="23" t="s">
        <v>53</v>
      </c>
      <c r="E9" s="23" t="s">
        <v>80</v>
      </c>
      <c r="F9" s="23" t="s">
        <v>81</v>
      </c>
    </row>
    <row r="10" spans="1:9" ht="15.75" customHeight="1" x14ac:dyDescent="0.25">
      <c r="A10" s="13" t="s">
        <v>29</v>
      </c>
      <c r="B10" s="10"/>
      <c r="C10" s="11"/>
      <c r="D10" s="11"/>
      <c r="E10" s="11"/>
      <c r="F10" s="54"/>
    </row>
    <row r="11" spans="1:9" ht="15.75" customHeight="1" x14ac:dyDescent="0.25">
      <c r="A11" s="48" t="s">
        <v>73</v>
      </c>
      <c r="B11" s="10"/>
      <c r="C11" s="11"/>
      <c r="D11" s="11"/>
      <c r="E11" s="11"/>
      <c r="F11" s="54"/>
    </row>
    <row r="12" spans="1:9" x14ac:dyDescent="0.25">
      <c r="A12" s="18" t="s">
        <v>74</v>
      </c>
      <c r="B12" s="10">
        <f>SUM(' Račun prihoda i rashoda'!E21+' Račun prihoda i rashoda'!E26)</f>
        <v>1752591</v>
      </c>
      <c r="C12" s="11">
        <f>SUM(' Račun prihoda i rashoda'!F21+' Račun prihoda i rashoda'!F26)</f>
        <v>1804120</v>
      </c>
      <c r="D12" s="11">
        <v>1763840</v>
      </c>
      <c r="E12" s="11">
        <v>1764939</v>
      </c>
      <c r="F12" s="55">
        <f>E12/D12</f>
        <v>1.0006230723875182</v>
      </c>
    </row>
    <row r="14" spans="1:9" x14ac:dyDescent="0.25">
      <c r="A14" s="53" t="s">
        <v>82</v>
      </c>
      <c r="B14" s="53"/>
      <c r="C14" s="53"/>
      <c r="D14" s="53"/>
      <c r="E14" s="53"/>
      <c r="F14" s="53"/>
    </row>
    <row r="15" spans="1:9" x14ac:dyDescent="0.25">
      <c r="A15" s="53" t="s">
        <v>83</v>
      </c>
      <c r="B15" s="53"/>
      <c r="C15" s="53"/>
      <c r="D15" s="53"/>
      <c r="E15" s="53"/>
      <c r="F15" s="53"/>
      <c r="G15" s="53" t="s">
        <v>77</v>
      </c>
    </row>
    <row r="16" spans="1:9" x14ac:dyDescent="0.25">
      <c r="A16" s="53" t="s">
        <v>85</v>
      </c>
      <c r="B16" s="53"/>
      <c r="C16" s="53"/>
      <c r="D16" s="53"/>
      <c r="E16" s="53"/>
      <c r="F16" s="53"/>
      <c r="G16" s="53" t="s">
        <v>76</v>
      </c>
    </row>
    <row r="17" spans="1:7" x14ac:dyDescent="0.25">
      <c r="A17" s="53"/>
      <c r="B17" s="53"/>
      <c r="C17" s="53"/>
      <c r="D17" s="53"/>
      <c r="E17" s="53"/>
      <c r="F17" s="53"/>
      <c r="G17" s="53"/>
    </row>
  </sheetData>
  <mergeCells count="4">
    <mergeCell ref="A3:E3"/>
    <mergeCell ref="A5:E5"/>
    <mergeCell ref="A7:E7"/>
    <mergeCell ref="A1:I1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0" t="s">
        <v>84</v>
      </c>
      <c r="B1" s="60"/>
      <c r="C1" s="60"/>
      <c r="D1" s="60"/>
      <c r="E1" s="60"/>
      <c r="F1" s="60"/>
      <c r="G1" s="60"/>
      <c r="H1" s="60"/>
      <c r="I1" s="6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0" t="s">
        <v>34</v>
      </c>
      <c r="B3" s="60"/>
      <c r="C3" s="60"/>
      <c r="D3" s="60"/>
      <c r="E3" s="60"/>
      <c r="F3" s="60"/>
      <c r="G3" s="60"/>
      <c r="H3" s="61"/>
      <c r="I3" s="6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0" t="s">
        <v>30</v>
      </c>
      <c r="B5" s="62"/>
      <c r="C5" s="62"/>
      <c r="D5" s="62"/>
      <c r="E5" s="62"/>
      <c r="F5" s="62"/>
      <c r="G5" s="62"/>
      <c r="H5" s="62"/>
      <c r="I5" s="62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62</v>
      </c>
      <c r="E7" s="22" t="s">
        <v>12</v>
      </c>
      <c r="F7" s="23" t="s">
        <v>13</v>
      </c>
      <c r="G7" s="23" t="s">
        <v>53</v>
      </c>
      <c r="H7" s="23" t="s">
        <v>54</v>
      </c>
      <c r="I7" s="23" t="s">
        <v>55</v>
      </c>
    </row>
    <row r="8" spans="1:9" ht="25.5" x14ac:dyDescent="0.25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38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39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5" t="s">
        <v>32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6" t="s">
        <v>40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4"/>
  <sheetViews>
    <sheetView zoomScaleNormal="10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  <col min="9" max="9" width="6.85546875" bestFit="1" customWidth="1"/>
  </cols>
  <sheetData>
    <row r="1" spans="1:10" ht="42" customHeight="1" x14ac:dyDescent="0.25">
      <c r="A1" s="60" t="s">
        <v>84</v>
      </c>
      <c r="B1" s="60"/>
      <c r="C1" s="60"/>
      <c r="D1" s="60"/>
      <c r="E1" s="60"/>
      <c r="F1" s="60"/>
      <c r="G1" s="60"/>
      <c r="H1" s="60"/>
      <c r="I1" s="60"/>
    </row>
    <row r="2" spans="1:10" ht="18" x14ac:dyDescent="0.25">
      <c r="A2" s="5"/>
      <c r="B2" s="5"/>
      <c r="C2" s="5"/>
      <c r="D2" s="5"/>
      <c r="E2" s="5"/>
      <c r="F2" s="5"/>
      <c r="G2" s="5"/>
      <c r="H2" s="6"/>
    </row>
    <row r="3" spans="1:10" ht="18" customHeight="1" x14ac:dyDescent="0.25">
      <c r="A3" s="60" t="s">
        <v>33</v>
      </c>
      <c r="B3" s="62"/>
      <c r="C3" s="62"/>
      <c r="D3" s="62"/>
      <c r="E3" s="62"/>
      <c r="F3" s="62"/>
      <c r="G3" s="62"/>
      <c r="H3" s="62"/>
    </row>
    <row r="4" spans="1:10" ht="18" x14ac:dyDescent="0.25">
      <c r="A4" s="5"/>
      <c r="B4" s="5"/>
      <c r="C4" s="5"/>
      <c r="D4" s="5"/>
      <c r="E4" s="5"/>
      <c r="F4" s="5"/>
      <c r="G4" s="5"/>
      <c r="H4" s="6"/>
    </row>
    <row r="5" spans="1:10" x14ac:dyDescent="0.25">
      <c r="A5" s="90" t="s">
        <v>35</v>
      </c>
      <c r="B5" s="91"/>
      <c r="C5" s="92"/>
      <c r="D5" s="22" t="s">
        <v>36</v>
      </c>
      <c r="E5" s="22" t="s">
        <v>12</v>
      </c>
      <c r="F5" s="23" t="s">
        <v>13</v>
      </c>
      <c r="G5" s="23" t="s">
        <v>53</v>
      </c>
      <c r="H5" s="23" t="s">
        <v>80</v>
      </c>
      <c r="I5" s="23" t="s">
        <v>81</v>
      </c>
    </row>
    <row r="6" spans="1:10" x14ac:dyDescent="0.25">
      <c r="A6" s="87" t="s">
        <v>42</v>
      </c>
      <c r="B6" s="88"/>
      <c r="C6" s="89"/>
      <c r="D6" s="28" t="s">
        <v>43</v>
      </c>
      <c r="E6" s="10"/>
      <c r="F6" s="11"/>
      <c r="G6" s="11"/>
      <c r="H6" s="11"/>
      <c r="I6" s="55"/>
    </row>
    <row r="7" spans="1:10" ht="25.5" x14ac:dyDescent="0.25">
      <c r="A7" s="87" t="s">
        <v>44</v>
      </c>
      <c r="B7" s="88"/>
      <c r="C7" s="89"/>
      <c r="D7" s="28" t="s">
        <v>75</v>
      </c>
      <c r="E7" s="49">
        <f>SUM(E8+E17+E25+E33+E38)</f>
        <v>1752591</v>
      </c>
      <c r="F7" s="49">
        <f t="shared" ref="F7:H7" si="0">SUM(F8+F17+F25+F33+F38)</f>
        <v>1804120</v>
      </c>
      <c r="G7" s="49">
        <f t="shared" si="0"/>
        <v>1763840</v>
      </c>
      <c r="H7" s="49">
        <f t="shared" si="0"/>
        <v>1764939.1199999999</v>
      </c>
      <c r="I7" s="55">
        <f>H7/G7</f>
        <v>1.0006231404208998</v>
      </c>
    </row>
    <row r="8" spans="1:10" ht="30" customHeight="1" x14ac:dyDescent="0.25">
      <c r="A8" s="81" t="s">
        <v>68</v>
      </c>
      <c r="B8" s="82"/>
      <c r="C8" s="83"/>
      <c r="D8" s="47" t="s">
        <v>69</v>
      </c>
      <c r="E8" s="49">
        <f>SUM(E9+E14)</f>
        <v>195453</v>
      </c>
      <c r="F8" s="49">
        <f t="shared" ref="F8:H8" si="1">SUM(F9+F14)</f>
        <v>182965</v>
      </c>
      <c r="G8" s="49">
        <f t="shared" si="1"/>
        <v>177001</v>
      </c>
      <c r="H8" s="49">
        <f t="shared" si="1"/>
        <v>201026</v>
      </c>
      <c r="I8" s="55">
        <f t="shared" ref="I8:I35" si="2">H8/G8</f>
        <v>1.1357336964197942</v>
      </c>
    </row>
    <row r="9" spans="1:10" x14ac:dyDescent="0.25">
      <c r="A9" s="84">
        <v>3</v>
      </c>
      <c r="B9" s="85"/>
      <c r="C9" s="86"/>
      <c r="D9" s="27" t="s">
        <v>24</v>
      </c>
      <c r="E9" s="10">
        <f>SUM(E10:E13)</f>
        <v>148485</v>
      </c>
      <c r="F9" s="10">
        <f t="shared" ref="F9:H9" si="3">SUM(F10:F13)</f>
        <v>167032</v>
      </c>
      <c r="G9" s="10">
        <f t="shared" si="3"/>
        <v>177001</v>
      </c>
      <c r="H9" s="10">
        <f t="shared" si="3"/>
        <v>185277.5</v>
      </c>
      <c r="I9" s="55">
        <f t="shared" si="2"/>
        <v>1.0467596228269898</v>
      </c>
    </row>
    <row r="10" spans="1:10" x14ac:dyDescent="0.25">
      <c r="A10" s="84">
        <v>31</v>
      </c>
      <c r="B10" s="85"/>
      <c r="C10" s="86"/>
      <c r="D10" s="27" t="s">
        <v>25</v>
      </c>
      <c r="E10" s="10">
        <v>20642</v>
      </c>
      <c r="F10" s="11">
        <v>21700</v>
      </c>
      <c r="G10" s="11">
        <v>15529</v>
      </c>
      <c r="H10" s="11">
        <v>15400</v>
      </c>
      <c r="I10" s="55">
        <f t="shared" si="2"/>
        <v>0.99169296155579878</v>
      </c>
      <c r="J10" s="50"/>
    </row>
    <row r="11" spans="1:10" x14ac:dyDescent="0.25">
      <c r="A11" s="84">
        <v>32</v>
      </c>
      <c r="B11" s="85"/>
      <c r="C11" s="86"/>
      <c r="D11" s="27" t="s">
        <v>37</v>
      </c>
      <c r="E11" s="10">
        <v>127296</v>
      </c>
      <c r="F11" s="11">
        <v>144668</v>
      </c>
      <c r="G11" s="11">
        <v>160808</v>
      </c>
      <c r="H11" s="11">
        <v>169162.38</v>
      </c>
      <c r="I11" s="55">
        <f t="shared" si="2"/>
        <v>1.0519525148002586</v>
      </c>
      <c r="J11" s="50"/>
    </row>
    <row r="12" spans="1:10" x14ac:dyDescent="0.25">
      <c r="A12" s="41">
        <v>34</v>
      </c>
      <c r="B12" s="42"/>
      <c r="C12" s="43"/>
      <c r="D12" s="43" t="s">
        <v>65</v>
      </c>
      <c r="E12" s="10">
        <v>520</v>
      </c>
      <c r="F12" s="11">
        <v>664</v>
      </c>
      <c r="G12" s="11">
        <v>664</v>
      </c>
      <c r="H12" s="11">
        <v>715.12</v>
      </c>
      <c r="I12" s="55">
        <f t="shared" si="2"/>
        <v>1.0769879518072289</v>
      </c>
    </row>
    <row r="13" spans="1:10" ht="38.25" x14ac:dyDescent="0.25">
      <c r="A13" s="41">
        <v>37</v>
      </c>
      <c r="B13" s="42"/>
      <c r="C13" s="43"/>
      <c r="D13" s="45" t="s">
        <v>66</v>
      </c>
      <c r="E13" s="10">
        <v>27</v>
      </c>
      <c r="F13" s="11">
        <v>0</v>
      </c>
      <c r="G13" s="11">
        <v>0</v>
      </c>
      <c r="H13" s="11">
        <v>0</v>
      </c>
      <c r="I13" s="55"/>
    </row>
    <row r="14" spans="1:10" ht="25.5" x14ac:dyDescent="0.25">
      <c r="A14" s="84">
        <v>4</v>
      </c>
      <c r="B14" s="85"/>
      <c r="C14" s="86"/>
      <c r="D14" s="43" t="s">
        <v>26</v>
      </c>
      <c r="E14" s="10">
        <f>SUM(E15:E16)</f>
        <v>46968</v>
      </c>
      <c r="F14" s="10">
        <f t="shared" ref="F14:H14" si="4">SUM(F15:F16)</f>
        <v>15933</v>
      </c>
      <c r="G14" s="10">
        <f t="shared" si="4"/>
        <v>0</v>
      </c>
      <c r="H14" s="10">
        <f t="shared" si="4"/>
        <v>15748.5</v>
      </c>
      <c r="I14" s="55"/>
    </row>
    <row r="15" spans="1:10" ht="25.5" x14ac:dyDescent="0.25">
      <c r="A15" s="84">
        <v>42</v>
      </c>
      <c r="B15" s="85"/>
      <c r="C15" s="86"/>
      <c r="D15" s="43" t="s">
        <v>59</v>
      </c>
      <c r="E15" s="10">
        <v>21316</v>
      </c>
      <c r="F15" s="11">
        <v>15933</v>
      </c>
      <c r="G15" s="11">
        <v>0</v>
      </c>
      <c r="H15" s="11">
        <v>1812.5</v>
      </c>
      <c r="I15" s="55"/>
    </row>
    <row r="16" spans="1:10" ht="26.25" x14ac:dyDescent="0.25">
      <c r="A16" s="41">
        <v>45</v>
      </c>
      <c r="B16" s="42"/>
      <c r="C16" s="43"/>
      <c r="D16" s="46" t="s">
        <v>67</v>
      </c>
      <c r="E16" s="10">
        <v>25652</v>
      </c>
      <c r="F16" s="11">
        <v>0</v>
      </c>
      <c r="G16" s="11">
        <v>0</v>
      </c>
      <c r="H16" s="11">
        <v>13936</v>
      </c>
      <c r="I16" s="55"/>
    </row>
    <row r="17" spans="1:9" ht="30.75" customHeight="1" x14ac:dyDescent="0.25">
      <c r="A17" s="81" t="s">
        <v>68</v>
      </c>
      <c r="B17" s="82"/>
      <c r="C17" s="83"/>
      <c r="D17" s="47" t="s">
        <v>70</v>
      </c>
      <c r="E17" s="49">
        <f>SUM(E18+E23)</f>
        <v>25965</v>
      </c>
      <c r="F17" s="49">
        <f t="shared" ref="F17:H17" si="5">SUM(F18+F23)</f>
        <v>43070</v>
      </c>
      <c r="G17" s="49">
        <f t="shared" si="5"/>
        <v>22037</v>
      </c>
      <c r="H17" s="49">
        <f t="shared" si="5"/>
        <v>21362.240000000002</v>
      </c>
      <c r="I17" s="55">
        <f t="shared" si="2"/>
        <v>0.96938058719426423</v>
      </c>
    </row>
    <row r="18" spans="1:9" ht="14.25" customHeight="1" x14ac:dyDescent="0.25">
      <c r="A18" s="84">
        <v>3</v>
      </c>
      <c r="B18" s="85"/>
      <c r="C18" s="86"/>
      <c r="D18" s="43" t="s">
        <v>24</v>
      </c>
      <c r="E18" s="10">
        <f>SUM(E19:E22)</f>
        <v>25137</v>
      </c>
      <c r="F18" s="10">
        <f t="shared" ref="F18:H18" si="6">SUM(F19:F22)</f>
        <v>19245</v>
      </c>
      <c r="G18" s="10">
        <f t="shared" si="6"/>
        <v>18718</v>
      </c>
      <c r="H18" s="10">
        <f t="shared" si="6"/>
        <v>17001.120000000003</v>
      </c>
      <c r="I18" s="55">
        <f t="shared" si="2"/>
        <v>0.90827652526979397</v>
      </c>
    </row>
    <row r="19" spans="1:9" ht="14.25" customHeight="1" x14ac:dyDescent="0.25">
      <c r="A19" s="84">
        <v>31</v>
      </c>
      <c r="B19" s="85"/>
      <c r="C19" s="86"/>
      <c r="D19" s="43" t="s">
        <v>25</v>
      </c>
      <c r="E19" s="10">
        <v>1327</v>
      </c>
      <c r="F19" s="11"/>
      <c r="G19" s="11">
        <v>0</v>
      </c>
      <c r="H19" s="11">
        <v>660</v>
      </c>
      <c r="I19" s="55"/>
    </row>
    <row r="20" spans="1:9" x14ac:dyDescent="0.25">
      <c r="A20" s="84">
        <v>32</v>
      </c>
      <c r="B20" s="85"/>
      <c r="C20" s="86"/>
      <c r="D20" s="43" t="s">
        <v>37</v>
      </c>
      <c r="E20" s="10">
        <v>23303</v>
      </c>
      <c r="F20" s="11">
        <v>19245</v>
      </c>
      <c r="G20" s="11">
        <v>18618</v>
      </c>
      <c r="H20" s="11">
        <v>16241.12</v>
      </c>
      <c r="I20" s="55">
        <f t="shared" si="2"/>
        <v>0.87233430013964985</v>
      </c>
    </row>
    <row r="21" spans="1:9" x14ac:dyDescent="0.25">
      <c r="A21" s="41">
        <v>34</v>
      </c>
      <c r="B21" s="42"/>
      <c r="C21" s="43"/>
      <c r="D21" s="43" t="s">
        <v>65</v>
      </c>
      <c r="E21" s="10">
        <v>117</v>
      </c>
      <c r="F21" s="11"/>
      <c r="G21" s="11">
        <v>0</v>
      </c>
      <c r="H21" s="11">
        <v>0</v>
      </c>
      <c r="I21" s="55"/>
    </row>
    <row r="22" spans="1:9" ht="38.25" x14ac:dyDescent="0.25">
      <c r="A22" s="41">
        <v>37</v>
      </c>
      <c r="B22" s="42"/>
      <c r="C22" s="43"/>
      <c r="D22" s="45" t="s">
        <v>66</v>
      </c>
      <c r="E22" s="10">
        <v>390</v>
      </c>
      <c r="F22" s="10"/>
      <c r="G22" s="10">
        <v>100</v>
      </c>
      <c r="H22" s="10">
        <v>100</v>
      </c>
      <c r="I22" s="55">
        <f t="shared" si="2"/>
        <v>1</v>
      </c>
    </row>
    <row r="23" spans="1:9" ht="25.5" x14ac:dyDescent="0.25">
      <c r="A23" s="84">
        <v>4</v>
      </c>
      <c r="B23" s="85"/>
      <c r="C23" s="86"/>
      <c r="D23" s="43" t="s">
        <v>26</v>
      </c>
      <c r="E23" s="10">
        <f>E24</f>
        <v>828</v>
      </c>
      <c r="F23" s="10">
        <f t="shared" ref="F23:H23" si="7">F24</f>
        <v>23825</v>
      </c>
      <c r="G23" s="10">
        <f t="shared" si="7"/>
        <v>3319</v>
      </c>
      <c r="H23" s="10">
        <f t="shared" si="7"/>
        <v>4361.12</v>
      </c>
      <c r="I23" s="55">
        <f t="shared" si="2"/>
        <v>1.3139861404037361</v>
      </c>
    </row>
    <row r="24" spans="1:9" ht="25.5" x14ac:dyDescent="0.25">
      <c r="A24" s="84">
        <v>42</v>
      </c>
      <c r="B24" s="85"/>
      <c r="C24" s="86"/>
      <c r="D24" s="43" t="s">
        <v>59</v>
      </c>
      <c r="E24" s="10">
        <v>828</v>
      </c>
      <c r="F24" s="11">
        <v>23825</v>
      </c>
      <c r="G24" s="11">
        <v>3319</v>
      </c>
      <c r="H24" s="11">
        <v>4361.12</v>
      </c>
      <c r="I24" s="55">
        <f t="shared" si="2"/>
        <v>1.3139861404037361</v>
      </c>
    </row>
    <row r="25" spans="1:9" ht="15" customHeight="1" x14ac:dyDescent="0.25">
      <c r="A25" s="81" t="s">
        <v>68</v>
      </c>
      <c r="B25" s="82"/>
      <c r="C25" s="83"/>
      <c r="D25" s="47" t="s">
        <v>71</v>
      </c>
      <c r="E25" s="49">
        <f>SUM(E26+E31)</f>
        <v>1529632</v>
      </c>
      <c r="F25" s="49">
        <f t="shared" ref="F25:H25" si="8">SUM(F26+F31)</f>
        <v>1577476</v>
      </c>
      <c r="G25" s="49">
        <f t="shared" si="8"/>
        <v>1564138</v>
      </c>
      <c r="H25" s="49">
        <f t="shared" si="8"/>
        <v>1540123.88</v>
      </c>
      <c r="I25" s="55">
        <f t="shared" si="2"/>
        <v>0.98464705799616137</v>
      </c>
    </row>
    <row r="26" spans="1:9" ht="15" customHeight="1" x14ac:dyDescent="0.25">
      <c r="A26" s="84">
        <v>3</v>
      </c>
      <c r="B26" s="85"/>
      <c r="C26" s="86"/>
      <c r="D26" s="43" t="s">
        <v>24</v>
      </c>
      <c r="E26" s="10">
        <f>SUM(E27:E30)</f>
        <v>1528121</v>
      </c>
      <c r="F26" s="10">
        <f t="shared" ref="F26:H26" si="9">SUM(F27:F30)</f>
        <v>1576149</v>
      </c>
      <c r="G26" s="10">
        <f t="shared" si="9"/>
        <v>1562148</v>
      </c>
      <c r="H26" s="10">
        <f t="shared" si="9"/>
        <v>1533364</v>
      </c>
      <c r="I26" s="55">
        <f t="shared" si="2"/>
        <v>0.98157408901077237</v>
      </c>
    </row>
    <row r="27" spans="1:9" ht="15" customHeight="1" x14ac:dyDescent="0.25">
      <c r="A27" s="84">
        <v>31</v>
      </c>
      <c r="B27" s="85"/>
      <c r="C27" s="86"/>
      <c r="D27" s="43" t="s">
        <v>25</v>
      </c>
      <c r="E27" s="10">
        <v>1444644</v>
      </c>
      <c r="F27" s="11">
        <v>1525808</v>
      </c>
      <c r="G27" s="11">
        <v>1535602</v>
      </c>
      <c r="H27" s="11">
        <v>1497820</v>
      </c>
      <c r="I27" s="55">
        <f t="shared" si="2"/>
        <v>0.97539596848662613</v>
      </c>
    </row>
    <row r="28" spans="1:9" ht="15" customHeight="1" x14ac:dyDescent="0.25">
      <c r="A28" s="84">
        <v>32</v>
      </c>
      <c r="B28" s="85"/>
      <c r="C28" s="86"/>
      <c r="D28" s="43" t="s">
        <v>37</v>
      </c>
      <c r="E28" s="10">
        <v>63645</v>
      </c>
      <c r="F28" s="11">
        <v>37069</v>
      </c>
      <c r="G28" s="11">
        <v>19910</v>
      </c>
      <c r="H28" s="11">
        <v>29044</v>
      </c>
      <c r="I28" s="55">
        <f t="shared" si="2"/>
        <v>1.4587644399799096</v>
      </c>
    </row>
    <row r="29" spans="1:9" ht="15" customHeight="1" x14ac:dyDescent="0.25">
      <c r="A29" s="41">
        <v>34</v>
      </c>
      <c r="B29" s="42"/>
      <c r="C29" s="43"/>
      <c r="D29" s="43" t="s">
        <v>65</v>
      </c>
      <c r="E29" s="10">
        <v>13590</v>
      </c>
      <c r="F29" s="11">
        <v>2654</v>
      </c>
      <c r="G29" s="11">
        <v>0</v>
      </c>
      <c r="H29" s="11">
        <v>0</v>
      </c>
      <c r="I29" s="55"/>
    </row>
    <row r="30" spans="1:9" ht="42.75" customHeight="1" x14ac:dyDescent="0.25">
      <c r="A30" s="41">
        <v>37</v>
      </c>
      <c r="B30" s="42"/>
      <c r="C30" s="43"/>
      <c r="D30" s="45" t="s">
        <v>66</v>
      </c>
      <c r="E30" s="10">
        <v>6242</v>
      </c>
      <c r="F30" s="11">
        <v>10618</v>
      </c>
      <c r="G30" s="11">
        <v>6636</v>
      </c>
      <c r="H30" s="11">
        <v>6500</v>
      </c>
      <c r="I30" s="55">
        <f t="shared" si="2"/>
        <v>0.97950572634116939</v>
      </c>
    </row>
    <row r="31" spans="1:9" ht="25.5" x14ac:dyDescent="0.25">
      <c r="A31" s="84">
        <v>4</v>
      </c>
      <c r="B31" s="85"/>
      <c r="C31" s="86"/>
      <c r="D31" s="27" t="s">
        <v>26</v>
      </c>
      <c r="E31" s="10">
        <f>E32</f>
        <v>1511</v>
      </c>
      <c r="F31" s="10">
        <f t="shared" ref="F31:H31" si="10">F32</f>
        <v>1327</v>
      </c>
      <c r="G31" s="10">
        <f t="shared" si="10"/>
        <v>1990</v>
      </c>
      <c r="H31" s="10">
        <f t="shared" si="10"/>
        <v>6759.88</v>
      </c>
      <c r="I31" s="55">
        <f t="shared" si="2"/>
        <v>3.3969246231155781</v>
      </c>
    </row>
    <row r="32" spans="1:9" ht="25.5" x14ac:dyDescent="0.25">
      <c r="A32" s="84">
        <v>42</v>
      </c>
      <c r="B32" s="85"/>
      <c r="C32" s="86"/>
      <c r="D32" s="27" t="s">
        <v>59</v>
      </c>
      <c r="E32" s="10">
        <v>1511</v>
      </c>
      <c r="F32" s="11">
        <v>1327</v>
      </c>
      <c r="G32" s="11">
        <v>1990</v>
      </c>
      <c r="H32" s="11">
        <v>6759.88</v>
      </c>
      <c r="I32" s="55">
        <f t="shared" si="2"/>
        <v>3.3969246231155781</v>
      </c>
    </row>
    <row r="33" spans="1:9" x14ac:dyDescent="0.25">
      <c r="A33" s="81" t="s">
        <v>78</v>
      </c>
      <c r="B33" s="82"/>
      <c r="C33" s="83"/>
      <c r="D33" s="47" t="s">
        <v>79</v>
      </c>
      <c r="E33" s="49">
        <f>SUM(E34+E36)</f>
        <v>1448</v>
      </c>
      <c r="F33" s="49">
        <f t="shared" ref="F33:H33" si="11">SUM(F34+F36)</f>
        <v>531</v>
      </c>
      <c r="G33" s="49">
        <f t="shared" si="11"/>
        <v>664</v>
      </c>
      <c r="H33" s="49">
        <f t="shared" si="11"/>
        <v>2427</v>
      </c>
      <c r="I33" s="55">
        <f t="shared" si="2"/>
        <v>3.6551204819277108</v>
      </c>
    </row>
    <row r="34" spans="1:9" x14ac:dyDescent="0.25">
      <c r="A34" s="84">
        <v>3</v>
      </c>
      <c r="B34" s="85"/>
      <c r="C34" s="86"/>
      <c r="D34" s="43" t="s">
        <v>24</v>
      </c>
      <c r="E34" s="10">
        <f>E35</f>
        <v>1060</v>
      </c>
      <c r="F34" s="10">
        <f t="shared" ref="F34:H34" si="12">F35</f>
        <v>531</v>
      </c>
      <c r="G34" s="10">
        <f t="shared" si="12"/>
        <v>664</v>
      </c>
      <c r="H34" s="10">
        <f t="shared" si="12"/>
        <v>2427</v>
      </c>
      <c r="I34" s="55">
        <f t="shared" si="2"/>
        <v>3.6551204819277108</v>
      </c>
    </row>
    <row r="35" spans="1:9" x14ac:dyDescent="0.25">
      <c r="A35" s="84">
        <v>32</v>
      </c>
      <c r="B35" s="85"/>
      <c r="C35" s="86"/>
      <c r="D35" s="43" t="s">
        <v>37</v>
      </c>
      <c r="E35" s="10">
        <v>1060</v>
      </c>
      <c r="F35" s="11">
        <v>531</v>
      </c>
      <c r="G35" s="11">
        <v>664</v>
      </c>
      <c r="H35" s="11">
        <v>2427</v>
      </c>
      <c r="I35" s="55">
        <f t="shared" si="2"/>
        <v>3.6551204819277108</v>
      </c>
    </row>
    <row r="36" spans="1:9" ht="25.5" x14ac:dyDescent="0.25">
      <c r="A36" s="84">
        <v>4</v>
      </c>
      <c r="B36" s="85"/>
      <c r="C36" s="86"/>
      <c r="D36" s="43" t="s">
        <v>26</v>
      </c>
      <c r="E36" s="10">
        <f>E37</f>
        <v>388</v>
      </c>
      <c r="F36" s="10">
        <f t="shared" ref="F36:H36" si="13">F37</f>
        <v>0</v>
      </c>
      <c r="G36" s="10">
        <f t="shared" si="13"/>
        <v>0</v>
      </c>
      <c r="H36" s="10">
        <f t="shared" si="13"/>
        <v>0</v>
      </c>
      <c r="I36" s="55"/>
    </row>
    <row r="37" spans="1:9" ht="25.5" x14ac:dyDescent="0.25">
      <c r="A37" s="84">
        <v>42</v>
      </c>
      <c r="B37" s="85"/>
      <c r="C37" s="86"/>
      <c r="D37" s="43" t="s">
        <v>59</v>
      </c>
      <c r="E37" s="10">
        <v>388</v>
      </c>
      <c r="F37" s="11">
        <v>0</v>
      </c>
      <c r="G37" s="11">
        <v>0</v>
      </c>
      <c r="H37" s="11">
        <v>0</v>
      </c>
      <c r="I37" s="55"/>
    </row>
    <row r="38" spans="1:9" ht="42" customHeight="1" x14ac:dyDescent="0.25">
      <c r="A38" s="81" t="s">
        <v>68</v>
      </c>
      <c r="B38" s="82"/>
      <c r="C38" s="83"/>
      <c r="D38" s="47" t="s">
        <v>72</v>
      </c>
      <c r="E38" s="49">
        <f>SUM(E39)</f>
        <v>93</v>
      </c>
      <c r="F38" s="49">
        <f t="shared" ref="F38:H38" si="14">SUM(F39)</f>
        <v>78</v>
      </c>
      <c r="G38" s="49">
        <f t="shared" si="14"/>
        <v>0</v>
      </c>
      <c r="H38" s="49">
        <f t="shared" si="14"/>
        <v>0</v>
      </c>
      <c r="I38" s="55"/>
    </row>
    <row r="39" spans="1:9" ht="25.5" x14ac:dyDescent="0.25">
      <c r="A39" s="84">
        <v>4</v>
      </c>
      <c r="B39" s="85"/>
      <c r="C39" s="86"/>
      <c r="D39" s="43" t="s">
        <v>26</v>
      </c>
      <c r="E39" s="10">
        <f>E40</f>
        <v>93</v>
      </c>
      <c r="F39" s="10">
        <f t="shared" ref="F39:H39" si="15">F40</f>
        <v>78</v>
      </c>
      <c r="G39" s="10">
        <f t="shared" si="15"/>
        <v>0</v>
      </c>
      <c r="H39" s="10">
        <f t="shared" si="15"/>
        <v>0</v>
      </c>
      <c r="I39" s="55"/>
    </row>
    <row r="40" spans="1:9" ht="25.5" x14ac:dyDescent="0.25">
      <c r="A40" s="84">
        <v>42</v>
      </c>
      <c r="B40" s="85"/>
      <c r="C40" s="86"/>
      <c r="D40" s="43" t="s">
        <v>59</v>
      </c>
      <c r="E40" s="10">
        <v>93</v>
      </c>
      <c r="F40" s="11">
        <v>78</v>
      </c>
      <c r="G40" s="11">
        <v>0</v>
      </c>
      <c r="H40" s="11">
        <v>0</v>
      </c>
      <c r="I40" s="55"/>
    </row>
    <row r="42" spans="1:9" x14ac:dyDescent="0.25">
      <c r="A42" s="53" t="s">
        <v>82</v>
      </c>
      <c r="B42" s="53"/>
      <c r="C42" s="53"/>
      <c r="D42" s="53"/>
      <c r="E42" s="53"/>
      <c r="F42" s="53"/>
      <c r="G42" s="53"/>
    </row>
    <row r="43" spans="1:9" x14ac:dyDescent="0.25">
      <c r="A43" s="53" t="s">
        <v>83</v>
      </c>
      <c r="B43" s="53"/>
      <c r="C43" s="53"/>
      <c r="D43" s="53"/>
      <c r="E43" s="53"/>
      <c r="F43" s="53"/>
      <c r="G43" s="53"/>
      <c r="H43" s="53" t="s">
        <v>77</v>
      </c>
    </row>
    <row r="44" spans="1:9" x14ac:dyDescent="0.25">
      <c r="A44" s="53" t="s">
        <v>85</v>
      </c>
      <c r="B44" s="53"/>
      <c r="C44" s="53"/>
      <c r="D44" s="53"/>
      <c r="E44" s="53"/>
      <c r="F44" s="53"/>
      <c r="G44" s="53"/>
      <c r="H44" s="53" t="s">
        <v>76</v>
      </c>
    </row>
  </sheetData>
  <mergeCells count="31">
    <mergeCell ref="A25:C25"/>
    <mergeCell ref="A26:C26"/>
    <mergeCell ref="A27:C27"/>
    <mergeCell ref="A28:C28"/>
    <mergeCell ref="A31:C31"/>
    <mergeCell ref="A32:C32"/>
    <mergeCell ref="A39:C39"/>
    <mergeCell ref="A40:C40"/>
    <mergeCell ref="A36:C36"/>
    <mergeCell ref="A33:C33"/>
    <mergeCell ref="A34:C34"/>
    <mergeCell ref="A35:C35"/>
    <mergeCell ref="A38:C38"/>
    <mergeCell ref="A37:C37"/>
    <mergeCell ref="A6:C6"/>
    <mergeCell ref="A7:C7"/>
    <mergeCell ref="A3:H3"/>
    <mergeCell ref="A5:C5"/>
    <mergeCell ref="A1:I1"/>
    <mergeCell ref="A8:C8"/>
    <mergeCell ref="A9:C9"/>
    <mergeCell ref="A11:C11"/>
    <mergeCell ref="A10:C10"/>
    <mergeCell ref="A24:C24"/>
    <mergeCell ref="A17:C17"/>
    <mergeCell ref="A18:C18"/>
    <mergeCell ref="A19:C19"/>
    <mergeCell ref="A20:C20"/>
    <mergeCell ref="A14:C14"/>
    <mergeCell ref="A15:C15"/>
    <mergeCell ref="A23:C23"/>
  </mergeCells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 (2)</vt:lpstr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Učenik</cp:lastModifiedBy>
  <cp:lastPrinted>2023-06-01T12:17:40Z</cp:lastPrinted>
  <dcterms:created xsi:type="dcterms:W3CDTF">2022-08-12T12:51:27Z</dcterms:created>
  <dcterms:modified xsi:type="dcterms:W3CDTF">2023-06-01T12:18:05Z</dcterms:modified>
</cp:coreProperties>
</file>