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HELENA\"/>
    </mc:Choice>
  </mc:AlternateContent>
  <bookViews>
    <workbookView xWindow="0" yWindow="0" windowWidth="28800" windowHeight="12330" activeTab="1"/>
  </bookViews>
  <sheets>
    <sheet name="PLAN NABAVE 2-2018" sheetId="2" r:id="rId1"/>
    <sheet name="PLAN NABAVE 2-2018-za objavu" sheetId="3" r:id="rId2"/>
  </sheets>
  <definedNames>
    <definedName name="_xlnm.Print_Area" localSheetId="0">'PLAN NABAVE 2-2018'!$A$1:$F$111</definedName>
    <definedName name="_xlnm.Print_Area" localSheetId="1">'PLAN NABAVE 2-2018-za objavu'!$A$1:$E$21</definedName>
  </definedNames>
  <calcPr calcId="162913"/>
</workbook>
</file>

<file path=xl/calcChain.xml><?xml version="1.0" encoding="utf-8"?>
<calcChain xmlns="http://schemas.openxmlformats.org/spreadsheetml/2006/main">
  <c r="E107" i="2" l="1"/>
  <c r="D107" i="2"/>
  <c r="D106" i="2"/>
  <c r="D105" i="2"/>
  <c r="D104" i="2"/>
  <c r="F106" i="2"/>
  <c r="E106" i="2"/>
  <c r="E105" i="2"/>
  <c r="E104" i="2"/>
  <c r="C106" i="2"/>
  <c r="F105" i="2"/>
  <c r="C105" i="2"/>
  <c r="F104" i="2"/>
  <c r="C104" i="2"/>
  <c r="E103" i="2"/>
  <c r="E102" i="2"/>
  <c r="E101" i="2"/>
  <c r="D103" i="2"/>
  <c r="D102" i="2"/>
  <c r="D101" i="2"/>
  <c r="F102" i="2"/>
  <c r="C102" i="2"/>
  <c r="C101" i="2"/>
  <c r="F101" i="2"/>
  <c r="E100" i="2"/>
  <c r="D100" i="2"/>
  <c r="D98" i="2"/>
  <c r="E99" i="2"/>
  <c r="E98" i="2"/>
  <c r="D99" i="2"/>
  <c r="F98" i="2"/>
  <c r="C98" i="2"/>
  <c r="D97" i="2"/>
  <c r="F96" i="2"/>
  <c r="E96" i="2"/>
  <c r="D96" i="2"/>
  <c r="C96" i="2"/>
  <c r="E95" i="2"/>
  <c r="D95" i="2"/>
  <c r="E94" i="2"/>
  <c r="D94" i="2"/>
  <c r="E93" i="2"/>
  <c r="D93" i="2"/>
  <c r="F92" i="2"/>
  <c r="F91" i="2"/>
  <c r="F90" i="2"/>
  <c r="F89" i="2"/>
  <c r="C92" i="2"/>
  <c r="D88" i="2"/>
  <c r="D87" i="2"/>
  <c r="D86" i="2"/>
  <c r="D85" i="2"/>
  <c r="F87" i="2"/>
  <c r="E87" i="2"/>
  <c r="C87" i="2"/>
  <c r="C86" i="2"/>
  <c r="C85" i="2"/>
  <c r="F86" i="2"/>
  <c r="E86" i="2"/>
  <c r="F85" i="2"/>
  <c r="E85" i="2"/>
  <c r="E84" i="2"/>
  <c r="D84" i="2"/>
  <c r="E83" i="2"/>
  <c r="D83" i="2"/>
  <c r="F82" i="2"/>
  <c r="E82" i="2"/>
  <c r="C82" i="2"/>
  <c r="D81" i="2"/>
  <c r="D80" i="2"/>
  <c r="D79" i="2"/>
  <c r="D78" i="2"/>
  <c r="D76" i="2"/>
  <c r="D77" i="2"/>
  <c r="F76" i="2"/>
  <c r="E76" i="2"/>
  <c r="C76" i="2"/>
  <c r="E75" i="2"/>
  <c r="D75" i="2"/>
  <c r="D74" i="2"/>
  <c r="F74" i="2"/>
  <c r="F71" i="2"/>
  <c r="E74" i="2"/>
  <c r="C74" i="2"/>
  <c r="D73" i="2"/>
  <c r="D72" i="2"/>
  <c r="F72" i="2"/>
  <c r="E72" i="2"/>
  <c r="C72" i="2"/>
  <c r="E71" i="2"/>
  <c r="C71" i="2"/>
  <c r="D70" i="2"/>
  <c r="E69" i="2"/>
  <c r="E68" i="2"/>
  <c r="F68" i="2"/>
  <c r="C68" i="2"/>
  <c r="E67" i="2"/>
  <c r="D67" i="2"/>
  <c r="D66" i="2"/>
  <c r="F66" i="2"/>
  <c r="C66" i="2"/>
  <c r="E65" i="2"/>
  <c r="E64" i="2"/>
  <c r="F64" i="2"/>
  <c r="C64" i="2"/>
  <c r="E63" i="2"/>
  <c r="D63" i="2"/>
  <c r="D61" i="2"/>
  <c r="D62" i="2"/>
  <c r="F61" i="2"/>
  <c r="C61" i="2"/>
  <c r="D60" i="2"/>
  <c r="F59" i="2"/>
  <c r="F40" i="2"/>
  <c r="E59" i="2"/>
  <c r="D59" i="2"/>
  <c r="C59" i="2"/>
  <c r="D58" i="2"/>
  <c r="E57" i="2"/>
  <c r="D57" i="2"/>
  <c r="E56" i="2"/>
  <c r="D56" i="2"/>
  <c r="E55" i="2"/>
  <c r="D55" i="2"/>
  <c r="E54" i="2"/>
  <c r="D54" i="2"/>
  <c r="D53" i="2"/>
  <c r="F53" i="2"/>
  <c r="E53" i="2"/>
  <c r="C53" i="2"/>
  <c r="C40" i="2"/>
  <c r="C7" i="2"/>
  <c r="E52" i="2"/>
  <c r="D52" i="2"/>
  <c r="D51" i="2"/>
  <c r="F51" i="2"/>
  <c r="E51" i="2"/>
  <c r="C51" i="2"/>
  <c r="E50" i="2"/>
  <c r="D50" i="2"/>
  <c r="E49" i="2"/>
  <c r="D49" i="2"/>
  <c r="E48" i="2"/>
  <c r="D48" i="2"/>
  <c r="E47" i="2"/>
  <c r="D47" i="2"/>
  <c r="D46" i="2"/>
  <c r="F46" i="2"/>
  <c r="E46" i="2"/>
  <c r="C46" i="2"/>
  <c r="D45" i="2"/>
  <c r="E44" i="2"/>
  <c r="D44" i="2"/>
  <c r="E43" i="2"/>
  <c r="D43" i="2"/>
  <c r="E42" i="2"/>
  <c r="D42" i="2"/>
  <c r="F41" i="2"/>
  <c r="C41" i="2"/>
  <c r="E39" i="2"/>
  <c r="E38" i="2"/>
  <c r="F38" i="2"/>
  <c r="C38" i="2"/>
  <c r="E37" i="2"/>
  <c r="D37" i="2"/>
  <c r="D36" i="2"/>
  <c r="F36" i="2"/>
  <c r="C36" i="2"/>
  <c r="E35" i="2"/>
  <c r="D35" i="2"/>
  <c r="E34" i="2"/>
  <c r="D34" i="2"/>
  <c r="E33" i="2"/>
  <c r="D33" i="2"/>
  <c r="E32" i="2"/>
  <c r="D32" i="2"/>
  <c r="F31" i="2"/>
  <c r="C31" i="2"/>
  <c r="E30" i="2"/>
  <c r="D30" i="2"/>
  <c r="E29" i="2"/>
  <c r="D29" i="2"/>
  <c r="E28" i="2"/>
  <c r="D28" i="2"/>
  <c r="E27" i="2"/>
  <c r="D27" i="2"/>
  <c r="D26" i="2"/>
  <c r="D25" i="2"/>
  <c r="F26" i="2"/>
  <c r="C26" i="2"/>
  <c r="F25" i="2"/>
  <c r="C25" i="2"/>
  <c r="E24" i="2"/>
  <c r="D24" i="2"/>
  <c r="D23" i="2"/>
  <c r="F23" i="2"/>
  <c r="F13" i="2"/>
  <c r="E23" i="2"/>
  <c r="C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D15" i="2"/>
  <c r="F15" i="2"/>
  <c r="C15" i="2"/>
  <c r="F14" i="2"/>
  <c r="C14" i="2"/>
  <c r="C13" i="2"/>
  <c r="D12" i="2"/>
  <c r="D11" i="2"/>
  <c r="D10" i="2"/>
  <c r="D8" i="2"/>
  <c r="D9" i="2"/>
  <c r="F8" i="2"/>
  <c r="E8" i="2"/>
  <c r="C8" i="2"/>
  <c r="C91" i="2"/>
  <c r="C90" i="2"/>
  <c r="C89" i="2"/>
  <c r="D14" i="2"/>
  <c r="C6" i="2"/>
  <c r="D82" i="2"/>
  <c r="D71" i="2"/>
  <c r="F7" i="2"/>
  <c r="F6" i="2"/>
  <c r="D31" i="2"/>
  <c r="D41" i="2"/>
  <c r="D92" i="2"/>
  <c r="D91" i="2"/>
  <c r="D90" i="2"/>
  <c r="D89" i="2"/>
  <c r="E15" i="2"/>
  <c r="E14" i="2"/>
  <c r="E26" i="2"/>
  <c r="E25" i="2"/>
  <c r="E31" i="2"/>
  <c r="E36" i="2"/>
  <c r="D39" i="2"/>
  <c r="D38" i="2"/>
  <c r="E41" i="2"/>
  <c r="E40" i="2"/>
  <c r="D65" i="2"/>
  <c r="D64" i="2"/>
  <c r="E66" i="2"/>
  <c r="D69" i="2"/>
  <c r="D68" i="2"/>
  <c r="E61" i="2"/>
  <c r="E92" i="2"/>
  <c r="E91" i="2"/>
  <c r="E90" i="2"/>
  <c r="E89" i="2"/>
  <c r="D40" i="2"/>
  <c r="E13" i="2"/>
  <c r="E7" i="2"/>
  <c r="E6" i="2"/>
  <c r="D13" i="2"/>
  <c r="D7" i="2"/>
  <c r="D6" i="2"/>
</calcChain>
</file>

<file path=xl/sharedStrings.xml><?xml version="1.0" encoding="utf-8"?>
<sst xmlns="http://schemas.openxmlformats.org/spreadsheetml/2006/main" count="159" uniqueCount="136">
  <si>
    <t xml:space="preserve">EKONOMSKA I TRGOVAČKA ŠKOLA IVANA DOMCA VINKOVCI                                                                      </t>
  </si>
  <si>
    <t xml:space="preserve">OIB 69440564515                   </t>
  </si>
  <si>
    <t>IZMJENE I DOPUNE PLANA NABAVE ZA 2018. godinu</t>
  </si>
  <si>
    <t>Pozicija plana</t>
  </si>
  <si>
    <t>PREDMET NABAVE</t>
  </si>
  <si>
    <t>USVOJENI PLAN NABAVE ZA 2018.g.</t>
  </si>
  <si>
    <t>Povećanje/smanjenje</t>
  </si>
  <si>
    <t>PRIJEDLOG IZMJENA I DOPUNA PLANA NABAVE ZA 2018.g.           u kunama bez PDV-a</t>
  </si>
  <si>
    <t>Procijenjena vrijednost sa PDV-om</t>
  </si>
  <si>
    <t>RASHODI POSLOVANJA</t>
  </si>
  <si>
    <t>Materijalni rashodi</t>
  </si>
  <si>
    <t>Naknade troškova zaposlenima</t>
  </si>
  <si>
    <t>Službena putovanja</t>
  </si>
  <si>
    <t>Naknade za prijevoz na posao i s posla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</si>
  <si>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</si>
  <si>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</si>
  <si>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</si>
  <si>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</si>
  <si>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</si>
  <si>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</si>
  <si>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</si>
  <si>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</si>
  <si>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</si>
  <si>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</si>
  <si>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Namirnice</t>
  </si>
  <si>
    <t>Energija</t>
  </si>
  <si>
    <t>Električna energija</t>
  </si>
  <si>
    <t>distribucija</t>
  </si>
  <si>
    <t>opskrba</t>
  </si>
  <si>
    <t>Plin</t>
  </si>
  <si>
    <t>Motorni benzin i dizel gorivo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</si>
  <si>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</si>
  <si>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</si>
  <si>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</si>
  <si>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</si>
  <si>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</si>
  <si>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 gume</t>
  </si>
  <si>
    <t>Sitni inventar</t>
  </si>
  <si>
    <t>Službena, radna i zaštitna odjeća i obuća</t>
  </si>
  <si>
    <t>Rashodi za usluge</t>
  </si>
  <si>
    <t>Usluge telefona, pošte i prijevoza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</si>
  <si>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</si>
  <si>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</si>
  <si>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</si>
  <si>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</si>
  <si>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</si>
  <si>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</si>
  <si>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</si>
  <si>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transportnih sredstava</t>
  </si>
  <si>
    <t>Ostale usluge tekućeg i investicijskog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</si>
  <si>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</si>
  <si>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</si>
  <si>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</si>
  <si>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</si>
  <si>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</si>
  <si>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</si>
  <si>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</si>
  <si>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</si>
  <si>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Zdravstvene i veterinarske usluge</t>
  </si>
  <si>
    <t>Obvezni i preventivni zdravstveni pregledi zaposlenika</t>
  </si>
  <si>
    <t>Intelektualne i osobne usluge</t>
  </si>
  <si>
    <t>Usluge odvjetnika i pravnog savjetovanja</t>
  </si>
  <si>
    <t>Ostale intelektualne usluge</t>
  </si>
  <si>
    <t>Računalne usluge</t>
  </si>
  <si>
    <t>Usluge ažuriranja računalnih baza</t>
  </si>
  <si>
    <t>Ostale usluge</t>
  </si>
  <si>
    <t>Grafičke i tiskarske usluge, usluge kopiranja i uvezivanja i slično</t>
  </si>
  <si>
    <t>Naknade troškova osobama izvan radnog odnosa</t>
  </si>
  <si>
    <t>Naknade troškova službenog puta</t>
  </si>
  <si>
    <t>Naknade ostalih troškova</t>
  </si>
  <si>
    <t>Ostali nespomenuti rashodi poslovanja</t>
  </si>
  <si>
    <t>Premije osiguranja</t>
  </si>
  <si>
    <t>Premije osiguranja ostale imovine</t>
  </si>
  <si>
    <t>Reprezentacija</t>
  </si>
  <si>
    <t>Pristojbe i naknade</t>
  </si>
  <si>
    <t>Upravne i administrativne pristojbe</t>
  </si>
  <si>
    <t>Javnobilježničke pristojbe</t>
  </si>
  <si>
    <t>Ostale pristojbe i naknade</t>
  </si>
  <si>
    <t>Novčana naknada poslodavca zbog nezapošljavanja osoba s invaliditetom</t>
  </si>
  <si>
    <t>Rashodi protokola (vijenci, cvijeće, svijeće i slično)</t>
  </si>
  <si>
    <t>Financijski rashodi</t>
  </si>
  <si>
    <t>Ostali financijski rashodi</t>
  </si>
  <si>
    <t>Bankarske usluge i usluge platnog prometa</t>
  </si>
  <si>
    <t>Usluge platnog prometa</t>
  </si>
  <si>
    <t>RASHODI ZA NABAVU NEFINANCIJSKE IMOVINE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</si>
  <si>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</si>
  <si>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</si>
  <si>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</si>
  <si>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</si>
  <si>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</si>
  <si>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</si>
  <si>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</si>
  <si>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</si>
  <si>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Uređaji, strojevi i oprema za ostale namjene</t>
  </si>
  <si>
    <t>Uređaji</t>
  </si>
  <si>
    <t>Oprema</t>
  </si>
  <si>
    <t>Knjige, umjetnička djela i ostale izložbene vrijednosti</t>
  </si>
  <si>
    <t>Knjige</t>
  </si>
  <si>
    <t xml:space="preserve">Knjige </t>
  </si>
  <si>
    <t>Rashodi za dodatna ulaganja na nefinancijskoj imovini</t>
  </si>
  <si>
    <t>Dodatna ulaganja na građevinskim objektima</t>
  </si>
  <si>
    <t>Vinkovci, 27. studenoga 2018.</t>
  </si>
  <si>
    <t xml:space="preserve">        Ravnatelj</t>
  </si>
  <si>
    <t>Mato Džalto, prof.</t>
  </si>
  <si>
    <t>Toneri</t>
  </si>
  <si>
    <t>Službene i zaštićene tiskanice</t>
  </si>
  <si>
    <t>Klasa: 602-03/2018-01/01</t>
  </si>
  <si>
    <t>Ur.broj: 2188-47-02-2018-1788</t>
  </si>
  <si>
    <t>Korisnik proračuna</t>
  </si>
  <si>
    <t>EKONOMSKA I TRGOVAČKA ŠKOLA IVANA DOMCA</t>
  </si>
  <si>
    <t>Sjedište:</t>
  </si>
  <si>
    <t>VINKOVCI, A.AKŠAMOVIĆA 31</t>
  </si>
  <si>
    <t>Razina:</t>
  </si>
  <si>
    <t>31 (proračunski korisnik JLPRS koji obavlja poslove u sklopu funkcija koje se decentraliziraju)</t>
  </si>
  <si>
    <t>Šifra djelatnosti:</t>
  </si>
  <si>
    <t>8532 (tehničko i strukovno srednje obrazovanje)</t>
  </si>
  <si>
    <t>Evidencijski broj nabave</t>
  </si>
  <si>
    <t>Procijenjena vrijednost nabave                               u kunama bez PDV-a</t>
  </si>
  <si>
    <t>4.</t>
  </si>
  <si>
    <t>Brojčana oznaka predmeta nabave iz Jedinstvenog rječnika javne nabave (CPV)</t>
  </si>
  <si>
    <t>postupak jednostavne nabave</t>
  </si>
  <si>
    <t>03222000-3</t>
  </si>
  <si>
    <t>Opskrba prirodnim plinom</t>
  </si>
  <si>
    <t>09123000-7</t>
  </si>
  <si>
    <t>60130000-8</t>
  </si>
  <si>
    <t>7.</t>
  </si>
  <si>
    <t>8.</t>
  </si>
  <si>
    <t>9.</t>
  </si>
  <si>
    <t>65111000-4</t>
  </si>
  <si>
    <t>11.</t>
  </si>
  <si>
    <t>Računalna oprema</t>
  </si>
  <si>
    <t>30230000-0</t>
  </si>
  <si>
    <t>16.</t>
  </si>
  <si>
    <t>Uređaj za održavanje poda</t>
  </si>
  <si>
    <t>39713410-0</t>
  </si>
  <si>
    <t>Vrsta postupka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</si>
</sst>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u/>
      <sz val="12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7" fillId="0" borderId="0"/>
  </cellStyleXfs>
  <cellXfs count="60">
    <xf numFmtId="0" fontId="0" fillId="0" borderId="0" xfId="0"/>
    <xf numFmtId="0" fontId="2" fillId="0" borderId="0" xfId="1" applyFont="1"/>
    <xf numFmtId="4" fontId="2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1" fillId="0" borderId="0" xfId="1" applyNumberFormat="1"/>
    <xf numFmtId="0" fontId="1" fillId="0" borderId="0" xfId="1"/>
    <xf numFmtId="0" fontId="2" fillId="0" borderId="0" xfId="1" applyFont="1" applyAlignment="1">
      <alignment horizontal="center"/>
    </xf>
    <xf numFmtId="4" fontId="4" fillId="0" borderId="0" xfId="1" applyNumberFormat="1" applyFont="1" applyAlignment="1">
      <alignment horizontal="right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 shrinkToFit="1"/>
    </xf>
    <xf numFmtId="0" fontId="2" fillId="2" borderId="1" xfId="3" applyFont="1" applyFill="1" applyBorder="1" applyAlignment="1">
      <alignment horizontal="right" vertical="center" wrapText="1"/>
    </xf>
    <xf numFmtId="4" fontId="2" fillId="2" borderId="1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right" vertical="center" wrapText="1" shrinkToFit="1"/>
    </xf>
    <xf numFmtId="4" fontId="3" fillId="0" borderId="1" xfId="3" applyNumberFormat="1" applyFont="1" applyFill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/>
    </xf>
    <xf numFmtId="0" fontId="6" fillId="2" borderId="1" xfId="3" applyFont="1" applyFill="1" applyBorder="1" applyAlignment="1">
      <alignment horizontal="right"/>
    </xf>
    <xf numFmtId="0" fontId="6" fillId="2" borderId="1" xfId="3" applyFont="1" applyFill="1" applyBorder="1"/>
    <xf numFmtId="4" fontId="3" fillId="2" borderId="1" xfId="3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right"/>
    </xf>
    <xf numFmtId="0" fontId="6" fillId="0" borderId="1" xfId="3" applyFont="1" applyFill="1" applyBorder="1"/>
    <xf numFmtId="4" fontId="3" fillId="0" borderId="1" xfId="3" applyNumberFormat="1" applyFont="1" applyFill="1" applyBorder="1" applyAlignment="1">
      <alignment horizontal="right"/>
    </xf>
    <xf numFmtId="4" fontId="3" fillId="2" borderId="1" xfId="3" applyNumberFormat="1" applyFont="1" applyFill="1" applyBorder="1" applyAlignment="1">
      <alignment horizontal="right" vertical="center" wrapText="1" shrinkToFit="1"/>
    </xf>
    <xf numFmtId="0" fontId="6" fillId="2" borderId="1" xfId="4" applyFont="1" applyFill="1" applyBorder="1" applyAlignment="1">
      <alignment horizontal="left" vertical="center" wrapText="1"/>
    </xf>
    <xf numFmtId="4" fontId="3" fillId="2" borderId="1" xfId="4" applyNumberFormat="1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left" vertical="center" wrapText="1"/>
    </xf>
    <xf numFmtId="4" fontId="3" fillId="0" borderId="1" xfId="4" applyNumberFormat="1" applyFont="1" applyFill="1" applyBorder="1" applyAlignment="1">
      <alignment horizontal="right" vertical="center" wrapText="1"/>
    </xf>
    <xf numFmtId="0" fontId="2" fillId="2" borderId="1" xfId="3" applyFont="1" applyFill="1" applyBorder="1" applyAlignment="1">
      <alignment horizontal="right"/>
    </xf>
    <xf numFmtId="0" fontId="2" fillId="2" borderId="1" xfId="3" applyFont="1" applyFill="1" applyBorder="1"/>
    <xf numFmtId="4" fontId="2" fillId="2" borderId="1" xfId="3" applyNumberFormat="1" applyFont="1" applyFill="1" applyBorder="1" applyAlignment="1">
      <alignment horizontal="right"/>
    </xf>
    <xf numFmtId="0" fontId="6" fillId="0" borderId="1" xfId="2" applyFont="1" applyFill="1" applyBorder="1" applyAlignment="1">
      <alignment vertical="center" wrapText="1"/>
    </xf>
    <xf numFmtId="0" fontId="2" fillId="2" borderId="1" xfId="1" applyFont="1" applyFill="1" applyBorder="1"/>
    <xf numFmtId="4" fontId="2" fillId="2" borderId="1" xfId="1" applyNumberFormat="1" applyFont="1" applyFill="1" applyBorder="1" applyAlignment="1">
      <alignment horizontal="right"/>
    </xf>
    <xf numFmtId="0" fontId="3" fillId="2" borderId="1" xfId="1" applyFont="1" applyFill="1" applyBorder="1"/>
    <xf numFmtId="4" fontId="3" fillId="2" borderId="1" xfId="1" applyNumberFormat="1" applyFont="1" applyFill="1" applyBorder="1" applyAlignment="1">
      <alignment horizontal="right"/>
    </xf>
    <xf numFmtId="0" fontId="6" fillId="0" borderId="1" xfId="1" applyFont="1" applyBorder="1"/>
    <xf numFmtId="4" fontId="3" fillId="0" borderId="1" xfId="1" applyNumberFormat="1" applyFont="1" applyBorder="1"/>
    <xf numFmtId="0" fontId="6" fillId="0" borderId="0" xfId="1" applyFont="1" applyBorder="1"/>
    <xf numFmtId="4" fontId="3" fillId="0" borderId="0" xfId="1" applyNumberFormat="1" applyFont="1" applyBorder="1" applyAlignment="1">
      <alignment horizontal="right"/>
    </xf>
    <xf numFmtId="4" fontId="3" fillId="0" borderId="0" xfId="1" applyNumberFormat="1" applyFont="1" applyBorder="1"/>
    <xf numFmtId="4" fontId="2" fillId="0" borderId="0" xfId="1" applyNumberFormat="1" applyFont="1" applyAlignment="1">
      <alignment horizontal="left"/>
    </xf>
    <xf numFmtId="4" fontId="2" fillId="0" borderId="0" xfId="1" applyNumberFormat="1" applyFont="1"/>
    <xf numFmtId="4" fontId="5" fillId="0" borderId="0" xfId="1" applyNumberFormat="1" applyFont="1" applyAlignment="1">
      <alignment horizontal="right"/>
    </xf>
    <xf numFmtId="3" fontId="2" fillId="0" borderId="0" xfId="3" quotePrefix="1" applyNumberFormat="1" applyFont="1" applyBorder="1" applyAlignment="1">
      <alignment horizontal="left"/>
    </xf>
    <xf numFmtId="3" fontId="2" fillId="0" borderId="0" xfId="3" applyNumberFormat="1" applyFont="1" applyBorder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0" fontId="8" fillId="0" borderId="1" xfId="3" applyFont="1" applyFill="1" applyBorder="1"/>
    <xf numFmtId="4" fontId="2" fillId="0" borderId="1" xfId="1" applyNumberFormat="1" applyFont="1" applyBorder="1" applyAlignment="1">
      <alignment horizontal="right"/>
    </xf>
    <xf numFmtId="0" fontId="9" fillId="0" borderId="1" xfId="1" applyFont="1" applyFill="1" applyBorder="1"/>
    <xf numFmtId="0" fontId="8" fillId="0" borderId="1" xfId="3" applyFont="1" applyFill="1" applyBorder="1" applyAlignment="1">
      <alignment horizontal="left" vertical="center" wrapText="1"/>
    </xf>
    <xf numFmtId="0" fontId="8" fillId="0" borderId="0" xfId="1" applyFont="1" applyBorder="1"/>
    <xf numFmtId="4" fontId="2" fillId="0" borderId="0" xfId="1" applyNumberFormat="1" applyFont="1" applyBorder="1" applyAlignment="1">
      <alignment horizontal="right"/>
    </xf>
    <xf numFmtId="0" fontId="9" fillId="0" borderId="0" xfId="1" applyFont="1"/>
    <xf numFmtId="0" fontId="2" fillId="0" borderId="0" xfId="1" applyFont="1" applyAlignment="1">
      <alignment horizontal="center"/>
    </xf>
  </cellXfs>
  <cellStyles count="5">
    <cellStyle name="Normalno" xfId="0" builtinId="0"/>
    <cellStyle name="Normalno 3" xfId="1"/>
    <cellStyle name="Obično 2" xfId="2"/>
    <cellStyle name="Obično_2012-2014" xfId="3"/>
    <cellStyle name="Obično_List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zoomScaleNormal="100" workbookViewId="0">
      <selection activeCell="A3" sqref="A3:F3"/>
    </sheetView>
  </sheetViews>
  <sheetFormatPr defaultRowHeight="15" x14ac:dyDescent="0.2"/>
  <cols>
    <col min="1" max="1" width="10.42578125" style="5" customWidth="1"/>
    <col min="2" max="2" width="81.42578125" style="5" bestFit="1" customWidth="1"/>
    <col min="3" max="3" width="23.140625" style="45" customWidth="1"/>
    <col min="4" max="4" width="24.85546875" style="45" bestFit="1" customWidth="1"/>
    <col min="5" max="5" width="26.7109375" style="3" customWidth="1"/>
    <col min="6" max="6" width="26.85546875" style="4" bestFit="1" customWidth="1"/>
    <col min="7" max="16384" width="9.140625" style="5"/>
  </cols>
  <sheetData>
    <row r="1" spans="1:6" ht="15.75" x14ac:dyDescent="0.25">
      <c r="A1" s="1" t="s">
        <v>0</v>
      </c>
      <c r="B1" s="1"/>
      <c r="C1" s="2"/>
      <c r="D1" s="2"/>
    </row>
    <row r="2" spans="1:6" ht="15.75" x14ac:dyDescent="0.25">
      <c r="A2" s="1" t="s">
        <v>1</v>
      </c>
      <c r="B2" s="1"/>
      <c r="C2" s="2"/>
      <c r="D2" s="2"/>
    </row>
    <row r="3" spans="1:6" ht="15.75" x14ac:dyDescent="0.25">
      <c r="A3" s="59" t="s">
        <v>2</v>
      </c>
      <c r="B3" s="59"/>
      <c r="C3" s="59"/>
      <c r="D3" s="59"/>
      <c r="E3" s="59"/>
      <c r="F3" s="59"/>
    </row>
    <row r="4" spans="1:6" ht="15.75" x14ac:dyDescent="0.25">
      <c r="A4" s="6"/>
      <c r="B4" s="6"/>
      <c r="C4" s="2"/>
      <c r="D4" s="2"/>
      <c r="E4" s="7"/>
    </row>
    <row r="5" spans="1:6" ht="78" customHeight="1" x14ac:dyDescent="0.2">
      <c r="A5" s="8" t="s">
        <v>3</v>
      </c>
      <c r="B5" s="8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pans="1:6" ht="15.75" x14ac:dyDescent="0.2">
      <c r="A6" s="12">
        <v>3</v>
      </c>
      <c r="B6" s="9" t="s">
        <v>9</v>
      </c>
      <c r="C6" s="13">
        <f>SUM(C7+C85)</f>
        <v>968718.75</v>
      </c>
      <c r="D6" s="13">
        <f>SUM(D7+D85)</f>
        <v>166189.14286725668</v>
      </c>
      <c r="E6" s="13">
        <f>SUM(E7+E85)</f>
        <v>1134907.8928672567</v>
      </c>
      <c r="F6" s="13">
        <f>SUM(F7+F85)</f>
        <v>1252578</v>
      </c>
    </row>
    <row r="7" spans="1:6" ht="15.75" x14ac:dyDescent="0.2">
      <c r="A7" s="12">
        <v>32</v>
      </c>
      <c r="B7" s="9" t="s">
        <v>10</v>
      </c>
      <c r="C7" s="13">
        <f>SUM(C8+C13+C40+C68+C71)</f>
        <v>964718.75</v>
      </c>
      <c r="D7" s="13">
        <f>SUM(D8+D13+D40+D68+D71)</f>
        <v>166689.14286725668</v>
      </c>
      <c r="E7" s="13">
        <f>SUM(E8+E13+E40+E68+E71)</f>
        <v>1131407.8928672567</v>
      </c>
      <c r="F7" s="13">
        <f>SUM(F8+F13+F40+F68+F71)</f>
        <v>1249078</v>
      </c>
    </row>
    <row r="8" spans="1:6" ht="15.75" x14ac:dyDescent="0.2">
      <c r="A8" s="12">
        <v>321</v>
      </c>
      <c r="B8" s="9" t="s">
        <v>11</v>
      </c>
      <c r="C8" s="13">
        <f>SUM(C9:C12)</f>
        <v>270000</v>
      </c>
      <c r="D8" s="13">
        <f>SUM(D9:D12)</f>
        <v>121000</v>
      </c>
      <c r="E8" s="13">
        <f>SUM(E9:E12)</f>
        <v>391000</v>
      </c>
      <c r="F8" s="13">
        <f>SUM(F9:F12)</f>
        <v>400000</v>
      </c>
    </row>
    <row r="9" spans="1:6" x14ac:dyDescent="0.2">
      <c r="A9" s="14">
        <v>3211</v>
      </c>
      <c r="B9" s="15" t="s">
        <v>12</v>
      </c>
      <c r="C9" s="16">
        <v>50000</v>
      </c>
      <c r="D9" s="17">
        <f>E9-C9</f>
        <v>5000</v>
      </c>
      <c r="E9" s="18">
        <v>55000</v>
      </c>
      <c r="F9" s="16">
        <v>62000</v>
      </c>
    </row>
    <row r="10" spans="1:6" x14ac:dyDescent="0.2">
      <c r="A10" s="14">
        <v>3212</v>
      </c>
      <c r="B10" s="15" t="s">
        <v>13</v>
      </c>
      <c r="C10" s="16">
        <v>210000</v>
      </c>
      <c r="D10" s="17">
        <f>E10-C10</f>
        <v>110000</v>
      </c>
      <c r="E10" s="18">
        <v>320000</v>
      </c>
      <c r="F10" s="16">
        <v>320000</v>
      </c>
    </row>
    <row r="11" spans="1:6" x14ac:dyDescent="0.2">
      <c r="A11" s="14">
        <v>3213</v>
      </c>
      <c r="B11" s="15" t="s">
        <v>14</v>
      </c>
      <c r="C11" s="16">
        <v>9000</v>
      </c>
      <c r="D11" s="17">
        <f>E11-C11</f>
        <v>2500</v>
      </c>
      <c r="E11" s="18">
        <v>11500</v>
      </c>
      <c r="F11" s="16">
        <v>13000</v>
      </c>
    </row>
    <row r="12" spans="1:6" x14ac:dyDescent="0.2">
      <c r="A12" s="14">
        <v>3214</v>
      </c>
      <c r="B12" s="15" t="s">
        <v>15</v>
      </c>
      <c r="C12" s="16">
        <v>1000</v>
      </c>
      <c r="D12" s="17">
        <f>E12-C12</f>
        <v>3500</v>
      </c>
      <c r="E12" s="18">
        <v>4500</v>
      </c>
      <c r="F12" s="16">
        <v>5000</v>
      </c>
    </row>
    <row r="13" spans="1:6" ht="15.75" x14ac:dyDescent="0.2">
      <c r="A13" s="12">
        <v>322</v>
      </c>
      <c r="B13" s="9" t="s">
        <v>16</v>
      </c>
      <c r="C13" s="13">
        <f>C14+C23+C25+C31+C36+C38</f>
        <v>351749.08999999997</v>
      </c>
      <c r="D13" s="13">
        <f>D14+D23+D25+D31+D36+D38</f>
        <v>-1442.4422123893637</v>
      </c>
      <c r="E13" s="13">
        <f>E14+E23+E25+E31+E36+E38</f>
        <v>350306.64778761065</v>
      </c>
      <c r="F13" s="13">
        <f>F14+F23+F25+F31+F36+F38</f>
        <v>424078</v>
      </c>
    </row>
    <row r="14" spans="1:6" x14ac:dyDescent="0.2">
      <c r="A14" s="19">
        <v>3221</v>
      </c>
      <c r="B14" s="20" t="s">
        <v>17</v>
      </c>
      <c r="C14" s="21">
        <f>C15+C19+C20+C21+C22</f>
        <v>37529.599999999999</v>
      </c>
      <c r="D14" s="21">
        <f>D15+D19+D20+D21+D22</f>
        <v>13670.4</v>
      </c>
      <c r="E14" s="21">
        <f>E15+E19+E20+E21+E22</f>
        <v>51200</v>
      </c>
      <c r="F14" s="21">
        <f>F15+F19+F20+F21+F22</f>
        <v>64000</v>
      </c>
    </row>
    <row r="15" spans="1:6" x14ac:dyDescent="0.2">
      <c r="A15" s="22">
        <v>32211</v>
      </c>
      <c r="B15" s="23" t="s">
        <v>18</v>
      </c>
      <c r="C15" s="16">
        <f>SUM(C16:C18)</f>
        <v>23129.599999999999</v>
      </c>
      <c r="D15" s="16">
        <f>SUM(D16:D18)</f>
        <v>3270.3999999999996</v>
      </c>
      <c r="E15" s="16">
        <f>SUM(E16:E18)</f>
        <v>26400</v>
      </c>
      <c r="F15" s="16">
        <f>SUM(F16:F18)</f>
        <v>33000</v>
      </c>
    </row>
    <row r="16" spans="1:6" x14ac:dyDescent="0.2">
      <c r="A16" s="22"/>
      <c r="B16" s="23" t="s">
        <v>18</v>
      </c>
      <c r="C16" s="16">
        <v>12569.6</v>
      </c>
      <c r="D16" s="24">
        <f>E16-C16</f>
        <v>230.39999999999964</v>
      </c>
      <c r="E16" s="18">
        <f>F16/1.25</f>
        <v>12800</v>
      </c>
      <c r="F16" s="16">
        <v>16000</v>
      </c>
    </row>
    <row r="17" spans="1:6" x14ac:dyDescent="0.2">
      <c r="A17" s="22"/>
      <c r="B17" s="23" t="s">
        <v>104</v>
      </c>
      <c r="C17" s="16">
        <v>6000</v>
      </c>
      <c r="D17" s="24">
        <f t="shared" ref="D17:D22" si="0">E17-C17</f>
        <v>2000</v>
      </c>
      <c r="E17" s="18">
        <f t="shared" ref="E17:E37" si="1">F17/1.25</f>
        <v>8000</v>
      </c>
      <c r="F17" s="16">
        <v>10000</v>
      </c>
    </row>
    <row r="18" spans="1:6" x14ac:dyDescent="0.2">
      <c r="A18" s="22"/>
      <c r="B18" s="23" t="s">
        <v>105</v>
      </c>
      <c r="C18" s="16">
        <v>4560</v>
      </c>
      <c r="D18" s="24">
        <f t="shared" si="0"/>
        <v>1040</v>
      </c>
      <c r="E18" s="18">
        <f t="shared" si="1"/>
        <v>5600</v>
      </c>
      <c r="F18" s="16">
        <v>7000</v>
      </c>
    </row>
    <row r="19" spans="1:6" x14ac:dyDescent="0.2">
      <c r="A19" s="22">
        <v>32212</v>
      </c>
      <c r="B19" s="23" t="s">
        <v>19</v>
      </c>
      <c r="C19" s="16">
        <v>3600</v>
      </c>
      <c r="D19" s="24">
        <f t="shared" si="0"/>
        <v>400</v>
      </c>
      <c r="E19" s="18">
        <f t="shared" si="1"/>
        <v>4000</v>
      </c>
      <c r="F19" s="16">
        <v>5000</v>
      </c>
    </row>
    <row r="20" spans="1:6" x14ac:dyDescent="0.2">
      <c r="A20" s="22">
        <v>32214</v>
      </c>
      <c r="B20" s="23" t="s">
        <v>20</v>
      </c>
      <c r="C20" s="16">
        <v>7200</v>
      </c>
      <c r="D20" s="24">
        <f t="shared" si="0"/>
        <v>4800</v>
      </c>
      <c r="E20" s="18">
        <f t="shared" si="1"/>
        <v>12000</v>
      </c>
      <c r="F20" s="16">
        <v>15000</v>
      </c>
    </row>
    <row r="21" spans="1:6" x14ac:dyDescent="0.2">
      <c r="A21" s="22">
        <v>32216</v>
      </c>
      <c r="B21" s="23" t="s">
        <v>21</v>
      </c>
      <c r="C21" s="16">
        <v>3600</v>
      </c>
      <c r="D21" s="24">
        <f t="shared" si="0"/>
        <v>1200</v>
      </c>
      <c r="E21" s="18">
        <f t="shared" si="1"/>
        <v>4800</v>
      </c>
      <c r="F21" s="16">
        <v>6000</v>
      </c>
    </row>
    <row r="22" spans="1:6" x14ac:dyDescent="0.2">
      <c r="A22" s="22">
        <v>32219</v>
      </c>
      <c r="B22" s="23" t="s">
        <v>22</v>
      </c>
      <c r="C22" s="16">
        <v>0</v>
      </c>
      <c r="D22" s="24">
        <f t="shared" si="0"/>
        <v>4000</v>
      </c>
      <c r="E22" s="18">
        <f t="shared" si="1"/>
        <v>4000</v>
      </c>
      <c r="F22" s="16">
        <v>5000</v>
      </c>
    </row>
    <row r="23" spans="1:6" x14ac:dyDescent="0.2">
      <c r="A23" s="19">
        <v>3222</v>
      </c>
      <c r="B23" s="20" t="s">
        <v>23</v>
      </c>
      <c r="C23" s="25">
        <f>C24</f>
        <v>44800</v>
      </c>
      <c r="D23" s="21">
        <f>D24</f>
        <v>-16000</v>
      </c>
      <c r="E23" s="21">
        <f>E24</f>
        <v>28800</v>
      </c>
      <c r="F23" s="21">
        <f>F24</f>
        <v>36000</v>
      </c>
    </row>
    <row r="24" spans="1:6" x14ac:dyDescent="0.2">
      <c r="A24" s="22">
        <v>32224</v>
      </c>
      <c r="B24" s="23" t="s">
        <v>24</v>
      </c>
      <c r="C24" s="16">
        <v>44800</v>
      </c>
      <c r="D24" s="24">
        <f>E24-C24</f>
        <v>-16000</v>
      </c>
      <c r="E24" s="18">
        <f>F24/1.25</f>
        <v>28800</v>
      </c>
      <c r="F24" s="16">
        <v>36000</v>
      </c>
    </row>
    <row r="25" spans="1:6" x14ac:dyDescent="0.2">
      <c r="A25" s="19">
        <v>3223</v>
      </c>
      <c r="B25" s="20" t="s">
        <v>25</v>
      </c>
      <c r="C25" s="21">
        <f>C26+C29+C30</f>
        <v>249259.49</v>
      </c>
      <c r="D25" s="21">
        <f>D26+D29+D30</f>
        <v>-7015.242212389363</v>
      </c>
      <c r="E25" s="21">
        <f>E26+E29+E30</f>
        <v>242244.24778761063</v>
      </c>
      <c r="F25" s="21">
        <f>F26+F29+F30</f>
        <v>289000</v>
      </c>
    </row>
    <row r="26" spans="1:6" x14ac:dyDescent="0.2">
      <c r="A26" s="22">
        <v>32231</v>
      </c>
      <c r="B26" s="23" t="s">
        <v>26</v>
      </c>
      <c r="C26" s="16">
        <f>SUM(C27:C28)</f>
        <v>106194.69</v>
      </c>
      <c r="D26" s="16">
        <f>SUM(D27:D28)</f>
        <v>8849.5577876106254</v>
      </c>
      <c r="E26" s="16">
        <f>SUM(E27:E28)</f>
        <v>115044.24778761063</v>
      </c>
      <c r="F26" s="16">
        <f>F27+F28</f>
        <v>130000</v>
      </c>
    </row>
    <row r="27" spans="1:6" x14ac:dyDescent="0.2">
      <c r="A27" s="22"/>
      <c r="B27" s="23" t="s">
        <v>27</v>
      </c>
      <c r="C27" s="16">
        <v>70796.460000000006</v>
      </c>
      <c r="D27" s="24">
        <f>E27-C27</f>
        <v>-12389.380353982298</v>
      </c>
      <c r="E27" s="18">
        <f>F27/1.13</f>
        <v>58407.079646017708</v>
      </c>
      <c r="F27" s="16">
        <v>66000</v>
      </c>
    </row>
    <row r="28" spans="1:6" x14ac:dyDescent="0.2">
      <c r="A28" s="22"/>
      <c r="B28" s="23" t="s">
        <v>28</v>
      </c>
      <c r="C28" s="16">
        <v>35398.230000000003</v>
      </c>
      <c r="D28" s="24">
        <f>E28-C28</f>
        <v>21238.938141592924</v>
      </c>
      <c r="E28" s="18">
        <f>F28/1.13</f>
        <v>56637.168141592927</v>
      </c>
      <c r="F28" s="16">
        <v>64000</v>
      </c>
    </row>
    <row r="29" spans="1:6" x14ac:dyDescent="0.2">
      <c r="A29" s="14">
        <v>32233</v>
      </c>
      <c r="B29" s="15" t="s">
        <v>29</v>
      </c>
      <c r="C29" s="16">
        <v>141864.79999999999</v>
      </c>
      <c r="D29" s="24">
        <f>E29-C29</f>
        <v>-16264.799999999988</v>
      </c>
      <c r="E29" s="18">
        <f t="shared" si="1"/>
        <v>125600</v>
      </c>
      <c r="F29" s="16">
        <v>157000</v>
      </c>
    </row>
    <row r="30" spans="1:6" x14ac:dyDescent="0.2">
      <c r="A30" s="22">
        <v>32234</v>
      </c>
      <c r="B30" s="23" t="s">
        <v>30</v>
      </c>
      <c r="C30" s="16">
        <v>1200</v>
      </c>
      <c r="D30" s="24">
        <f>E30-C30</f>
        <v>400</v>
      </c>
      <c r="E30" s="18">
        <f t="shared" si="1"/>
        <v>1600</v>
      </c>
      <c r="F30" s="16">
        <v>2000</v>
      </c>
    </row>
    <row r="31" spans="1:6" x14ac:dyDescent="0.2">
      <c r="A31" s="19">
        <v>3224</v>
      </c>
      <c r="B31" s="20" t="s">
        <v>31</v>
      </c>
      <c r="C31" s="21">
        <f>SUM(C32:C35)</f>
        <v>17760</v>
      </c>
      <c r="D31" s="21">
        <f>SUM(D32:D35)</f>
        <v>3102.3999999999996</v>
      </c>
      <c r="E31" s="21">
        <f>SUM(E32:E35)</f>
        <v>20862.400000000001</v>
      </c>
      <c r="F31" s="21">
        <f>SUM(F32:F35)</f>
        <v>26078</v>
      </c>
    </row>
    <row r="32" spans="1:6" x14ac:dyDescent="0.2">
      <c r="A32" s="22">
        <v>32241</v>
      </c>
      <c r="B32" s="23" t="s">
        <v>32</v>
      </c>
      <c r="C32" s="16">
        <v>1440</v>
      </c>
      <c r="D32" s="24">
        <f>E32-C32</f>
        <v>-640</v>
      </c>
      <c r="E32" s="18">
        <f t="shared" si="1"/>
        <v>800</v>
      </c>
      <c r="F32" s="16">
        <v>1000</v>
      </c>
    </row>
    <row r="33" spans="1:6" x14ac:dyDescent="0.2">
      <c r="A33" s="22">
        <v>32242</v>
      </c>
      <c r="B33" s="23" t="s">
        <v>33</v>
      </c>
      <c r="C33" s="16">
        <v>7200</v>
      </c>
      <c r="D33" s="24">
        <f>E33-C33</f>
        <v>-1537.6000000000004</v>
      </c>
      <c r="E33" s="18">
        <f t="shared" si="1"/>
        <v>5662.4</v>
      </c>
      <c r="F33" s="16">
        <v>7078</v>
      </c>
    </row>
    <row r="34" spans="1:6" x14ac:dyDescent="0.2">
      <c r="A34" s="22">
        <v>32243</v>
      </c>
      <c r="B34" s="23" t="s">
        <v>34</v>
      </c>
      <c r="C34" s="16">
        <v>800</v>
      </c>
      <c r="D34" s="24">
        <f>E34-C34</f>
        <v>0</v>
      </c>
      <c r="E34" s="18">
        <f t="shared" si="1"/>
        <v>800</v>
      </c>
      <c r="F34" s="16">
        <v>1000</v>
      </c>
    </row>
    <row r="35" spans="1:6" x14ac:dyDescent="0.2">
      <c r="A35" s="22">
        <v>32244</v>
      </c>
      <c r="B35" s="23" t="s">
        <v>35</v>
      </c>
      <c r="C35" s="16">
        <v>8320</v>
      </c>
      <c r="D35" s="24">
        <f>E35-C35</f>
        <v>5280</v>
      </c>
      <c r="E35" s="18">
        <f t="shared" si="1"/>
        <v>13600</v>
      </c>
      <c r="F35" s="16">
        <v>17000</v>
      </c>
    </row>
    <row r="36" spans="1:6" x14ac:dyDescent="0.2">
      <c r="A36" s="19">
        <v>3225</v>
      </c>
      <c r="B36" s="20" t="s">
        <v>36</v>
      </c>
      <c r="C36" s="21">
        <f>C37</f>
        <v>800</v>
      </c>
      <c r="D36" s="21">
        <f>D37</f>
        <v>4800</v>
      </c>
      <c r="E36" s="21">
        <f>E37</f>
        <v>5600</v>
      </c>
      <c r="F36" s="21">
        <f>F37</f>
        <v>7000</v>
      </c>
    </row>
    <row r="37" spans="1:6" x14ac:dyDescent="0.2">
      <c r="A37" s="22">
        <v>32251</v>
      </c>
      <c r="B37" s="23" t="s">
        <v>37</v>
      </c>
      <c r="C37" s="24">
        <v>800</v>
      </c>
      <c r="D37" s="24">
        <f>E37-C37</f>
        <v>4800</v>
      </c>
      <c r="E37" s="16">
        <f t="shared" si="1"/>
        <v>5600</v>
      </c>
      <c r="F37" s="16">
        <v>7000</v>
      </c>
    </row>
    <row r="38" spans="1:6" x14ac:dyDescent="0.2">
      <c r="A38" s="19">
        <v>3227</v>
      </c>
      <c r="B38" s="26" t="s">
        <v>38</v>
      </c>
      <c r="C38" s="27">
        <f>C39</f>
        <v>1600</v>
      </c>
      <c r="D38" s="27">
        <f>D39</f>
        <v>0</v>
      </c>
      <c r="E38" s="27">
        <f>E39</f>
        <v>1600</v>
      </c>
      <c r="F38" s="27">
        <f>F39</f>
        <v>2000</v>
      </c>
    </row>
    <row r="39" spans="1:6" x14ac:dyDescent="0.2">
      <c r="A39" s="22">
        <v>32271</v>
      </c>
      <c r="B39" s="28" t="s">
        <v>38</v>
      </c>
      <c r="C39" s="29">
        <v>1600</v>
      </c>
      <c r="D39" s="29">
        <f>E39-C39</f>
        <v>0</v>
      </c>
      <c r="E39" s="16">
        <f>F39/1.25</f>
        <v>1600</v>
      </c>
      <c r="F39" s="16">
        <v>2000</v>
      </c>
    </row>
    <row r="40" spans="1:6" ht="15.75" x14ac:dyDescent="0.25">
      <c r="A40" s="30">
        <v>323</v>
      </c>
      <c r="B40" s="31" t="s">
        <v>39</v>
      </c>
      <c r="C40" s="32">
        <f>C41+C46+C51+C53+C59+C61+C64+C66</f>
        <v>278344.27</v>
      </c>
      <c r="D40" s="32">
        <f>D41+D46+D51+D53+D59+D61+D64+D66</f>
        <v>33914.137079646025</v>
      </c>
      <c r="E40" s="32">
        <f>E41+E46+E51+E53+E59+E61+E64+E66</f>
        <v>312258.40707964601</v>
      </c>
      <c r="F40" s="32">
        <f>F41+F46+F51+F53+F59+F61+F64+F66</f>
        <v>340000</v>
      </c>
    </row>
    <row r="41" spans="1:6" x14ac:dyDescent="0.2">
      <c r="A41" s="19">
        <v>3231</v>
      </c>
      <c r="B41" s="20" t="s">
        <v>40</v>
      </c>
      <c r="C41" s="21">
        <f>SUM(C42:C45)</f>
        <v>77600</v>
      </c>
      <c r="D41" s="21">
        <f>SUM(D42:D45)</f>
        <v>19200</v>
      </c>
      <c r="E41" s="21">
        <f>SUM(E42:E45)</f>
        <v>96800</v>
      </c>
      <c r="F41" s="21">
        <f>SUM(F42:F45)</f>
        <v>101500</v>
      </c>
    </row>
    <row r="42" spans="1:6" x14ac:dyDescent="0.2">
      <c r="A42" s="22">
        <v>32311</v>
      </c>
      <c r="B42" s="23" t="s">
        <v>41</v>
      </c>
      <c r="C42" s="16">
        <v>6000</v>
      </c>
      <c r="D42" s="24">
        <f>E42-C42</f>
        <v>1200</v>
      </c>
      <c r="E42" s="18">
        <f>F42/1.25</f>
        <v>7200</v>
      </c>
      <c r="F42" s="16">
        <v>9000</v>
      </c>
    </row>
    <row r="43" spans="1:6" x14ac:dyDescent="0.2">
      <c r="A43" s="22">
        <v>32312</v>
      </c>
      <c r="B43" s="23" t="s">
        <v>42</v>
      </c>
      <c r="C43" s="16">
        <v>6000</v>
      </c>
      <c r="D43" s="24">
        <f>E43-C43</f>
        <v>0</v>
      </c>
      <c r="E43" s="18">
        <f>F43/1.25</f>
        <v>6000</v>
      </c>
      <c r="F43" s="16">
        <v>7500</v>
      </c>
    </row>
    <row r="44" spans="1:6" x14ac:dyDescent="0.2">
      <c r="A44" s="22">
        <v>32313</v>
      </c>
      <c r="B44" s="23" t="s">
        <v>43</v>
      </c>
      <c r="C44" s="16">
        <v>5600</v>
      </c>
      <c r="D44" s="24">
        <f>E44-C44</f>
        <v>0</v>
      </c>
      <c r="E44" s="18">
        <f>F44/1.25</f>
        <v>5600</v>
      </c>
      <c r="F44" s="16">
        <v>7000</v>
      </c>
    </row>
    <row r="45" spans="1:6" x14ac:dyDescent="0.2">
      <c r="A45" s="22">
        <v>32319</v>
      </c>
      <c r="B45" s="23" t="s">
        <v>44</v>
      </c>
      <c r="C45" s="16">
        <v>60000</v>
      </c>
      <c r="D45" s="24">
        <f>E45-C45</f>
        <v>18000</v>
      </c>
      <c r="E45" s="18">
        <v>78000</v>
      </c>
      <c r="F45" s="16">
        <v>78000</v>
      </c>
    </row>
    <row r="46" spans="1:6" x14ac:dyDescent="0.2">
      <c r="A46" s="19">
        <v>3232</v>
      </c>
      <c r="B46" s="20" t="s">
        <v>45</v>
      </c>
      <c r="C46" s="21">
        <f>SUM(C47:C50)</f>
        <v>43017.599999999999</v>
      </c>
      <c r="D46" s="21">
        <f>SUM(D47:D50)</f>
        <v>-4217.6000000000004</v>
      </c>
      <c r="E46" s="21">
        <f>SUM(E47:E50)</f>
        <v>38800</v>
      </c>
      <c r="F46" s="21">
        <f>SUM(F47:F50)</f>
        <v>48500</v>
      </c>
    </row>
    <row r="47" spans="1:6" x14ac:dyDescent="0.2">
      <c r="A47" s="22">
        <v>32321</v>
      </c>
      <c r="B47" s="23" t="s">
        <v>46</v>
      </c>
      <c r="C47" s="16">
        <v>5600</v>
      </c>
      <c r="D47" s="24">
        <f>E47-C47</f>
        <v>-4800</v>
      </c>
      <c r="E47" s="18">
        <f>F47/1.25</f>
        <v>800</v>
      </c>
      <c r="F47" s="16">
        <v>1000</v>
      </c>
    </row>
    <row r="48" spans="1:6" x14ac:dyDescent="0.2">
      <c r="A48" s="22">
        <v>32322</v>
      </c>
      <c r="B48" s="23" t="s">
        <v>47</v>
      </c>
      <c r="C48" s="16">
        <v>27200</v>
      </c>
      <c r="D48" s="24">
        <f>E48-C48</f>
        <v>8800</v>
      </c>
      <c r="E48" s="18">
        <f>F48/1.25</f>
        <v>36000</v>
      </c>
      <c r="F48" s="16">
        <v>45000</v>
      </c>
    </row>
    <row r="49" spans="1:6" x14ac:dyDescent="0.2">
      <c r="A49" s="22">
        <v>32323</v>
      </c>
      <c r="B49" s="23" t="s">
        <v>48</v>
      </c>
      <c r="C49" s="16">
        <v>960</v>
      </c>
      <c r="D49" s="24">
        <f>E49-C49</f>
        <v>-560</v>
      </c>
      <c r="E49" s="18">
        <f>F49/1.25</f>
        <v>400</v>
      </c>
      <c r="F49" s="16">
        <v>500</v>
      </c>
    </row>
    <row r="50" spans="1:6" x14ac:dyDescent="0.2">
      <c r="A50" s="22">
        <v>32329</v>
      </c>
      <c r="B50" s="23" t="s">
        <v>49</v>
      </c>
      <c r="C50" s="16">
        <v>9257.6</v>
      </c>
      <c r="D50" s="24">
        <f>E50-C50</f>
        <v>-7657.6</v>
      </c>
      <c r="E50" s="18">
        <f>F50/1.25</f>
        <v>1600</v>
      </c>
      <c r="F50" s="16">
        <v>2000</v>
      </c>
    </row>
    <row r="51" spans="1:6" x14ac:dyDescent="0.2">
      <c r="A51" s="19">
        <v>3233</v>
      </c>
      <c r="B51" s="20" t="s">
        <v>50</v>
      </c>
      <c r="C51" s="21">
        <f>C52</f>
        <v>0</v>
      </c>
      <c r="D51" s="21">
        <f>D52</f>
        <v>4000</v>
      </c>
      <c r="E51" s="21">
        <f>E52</f>
        <v>4000</v>
      </c>
      <c r="F51" s="21">
        <f>F52</f>
        <v>5000</v>
      </c>
    </row>
    <row r="52" spans="1:6" x14ac:dyDescent="0.2">
      <c r="A52" s="22">
        <v>32339</v>
      </c>
      <c r="B52" s="23" t="s">
        <v>51</v>
      </c>
      <c r="C52" s="24">
        <v>0</v>
      </c>
      <c r="D52" s="24">
        <f>E52-C52</f>
        <v>4000</v>
      </c>
      <c r="E52" s="16">
        <f>F52/1.25</f>
        <v>4000</v>
      </c>
      <c r="F52" s="16">
        <v>5000</v>
      </c>
    </row>
    <row r="53" spans="1:6" x14ac:dyDescent="0.2">
      <c r="A53" s="19">
        <v>3234</v>
      </c>
      <c r="B53" s="20" t="s">
        <v>52</v>
      </c>
      <c r="C53" s="21">
        <f>SUM(C54:C58)</f>
        <v>115726.67</v>
      </c>
      <c r="D53" s="21">
        <f>SUM(D54:D58)</f>
        <v>10131.737079646024</v>
      </c>
      <c r="E53" s="21">
        <f>SUM(E54:E58)</f>
        <v>125858.40707964601</v>
      </c>
      <c r="F53" s="21">
        <f>SUM(F54:F58)</f>
        <v>132250</v>
      </c>
    </row>
    <row r="54" spans="1:6" x14ac:dyDescent="0.2">
      <c r="A54" s="22">
        <v>32341</v>
      </c>
      <c r="B54" s="23" t="s">
        <v>53</v>
      </c>
      <c r="C54" s="16">
        <v>26548.67</v>
      </c>
      <c r="D54" s="24">
        <f>E54-C54</f>
        <v>5309.7370796460236</v>
      </c>
      <c r="E54" s="18">
        <f>F54/1.13</f>
        <v>31858.407079646022</v>
      </c>
      <c r="F54" s="16">
        <v>36000</v>
      </c>
    </row>
    <row r="55" spans="1:6" x14ac:dyDescent="0.2">
      <c r="A55" s="22">
        <v>32342</v>
      </c>
      <c r="B55" s="23" t="s">
        <v>54</v>
      </c>
      <c r="C55" s="16">
        <v>5200</v>
      </c>
      <c r="D55" s="24">
        <f>E55-C55</f>
        <v>400</v>
      </c>
      <c r="E55" s="18">
        <f>F55/1.25</f>
        <v>5600</v>
      </c>
      <c r="F55" s="16">
        <v>7000</v>
      </c>
    </row>
    <row r="56" spans="1:6" x14ac:dyDescent="0.2">
      <c r="A56" s="22">
        <v>32343</v>
      </c>
      <c r="B56" s="23" t="s">
        <v>55</v>
      </c>
      <c r="C56" s="16">
        <v>1000</v>
      </c>
      <c r="D56" s="24">
        <f>E56-C56</f>
        <v>0</v>
      </c>
      <c r="E56" s="18">
        <f>F56/1.25</f>
        <v>1000</v>
      </c>
      <c r="F56" s="16">
        <v>1250</v>
      </c>
    </row>
    <row r="57" spans="1:6" x14ac:dyDescent="0.2">
      <c r="A57" s="22">
        <v>32344</v>
      </c>
      <c r="B57" s="23" t="s">
        <v>56</v>
      </c>
      <c r="C57" s="16">
        <v>2578</v>
      </c>
      <c r="D57" s="24">
        <f>E57-C57</f>
        <v>-178</v>
      </c>
      <c r="E57" s="18">
        <f>F57/1.25</f>
        <v>2400</v>
      </c>
      <c r="F57" s="16">
        <v>3000</v>
      </c>
    </row>
    <row r="58" spans="1:6" x14ac:dyDescent="0.2">
      <c r="A58" s="22">
        <v>32349</v>
      </c>
      <c r="B58" s="23" t="s">
        <v>57</v>
      </c>
      <c r="C58" s="16">
        <v>80400</v>
      </c>
      <c r="D58" s="24">
        <f>E58-C58</f>
        <v>4600</v>
      </c>
      <c r="E58" s="18">
        <v>85000</v>
      </c>
      <c r="F58" s="16">
        <v>85000</v>
      </c>
    </row>
    <row r="59" spans="1:6" x14ac:dyDescent="0.2">
      <c r="A59" s="19">
        <v>3236</v>
      </c>
      <c r="B59" s="20" t="s">
        <v>58</v>
      </c>
      <c r="C59" s="21">
        <f>C60</f>
        <v>20000</v>
      </c>
      <c r="D59" s="21">
        <f>D60</f>
        <v>-2000</v>
      </c>
      <c r="E59" s="21">
        <f>E60</f>
        <v>18000</v>
      </c>
      <c r="F59" s="21">
        <f>F60</f>
        <v>18000</v>
      </c>
    </row>
    <row r="60" spans="1:6" x14ac:dyDescent="0.2">
      <c r="A60" s="22">
        <v>32361</v>
      </c>
      <c r="B60" s="23" t="s">
        <v>59</v>
      </c>
      <c r="C60" s="16">
        <v>20000</v>
      </c>
      <c r="D60" s="24">
        <f>E60-C60</f>
        <v>-2000</v>
      </c>
      <c r="E60" s="18">
        <v>18000</v>
      </c>
      <c r="F60" s="16">
        <v>18000</v>
      </c>
    </row>
    <row r="61" spans="1:6" x14ac:dyDescent="0.2">
      <c r="A61" s="19">
        <v>3237</v>
      </c>
      <c r="B61" s="20" t="s">
        <v>60</v>
      </c>
      <c r="C61" s="21">
        <f>C63</f>
        <v>16000</v>
      </c>
      <c r="D61" s="21">
        <f>D63+D62</f>
        <v>6600</v>
      </c>
      <c r="E61" s="21">
        <f>E63+E62</f>
        <v>22600</v>
      </c>
      <c r="F61" s="21">
        <f>F63+F62</f>
        <v>27000</v>
      </c>
    </row>
    <row r="62" spans="1:6" x14ac:dyDescent="0.2">
      <c r="A62" s="22">
        <v>32373</v>
      </c>
      <c r="B62" s="23" t="s">
        <v>61</v>
      </c>
      <c r="C62" s="24">
        <v>0</v>
      </c>
      <c r="D62" s="24">
        <f>E62-C62</f>
        <v>5000</v>
      </c>
      <c r="E62" s="24">
        <v>5000</v>
      </c>
      <c r="F62" s="24">
        <v>5000</v>
      </c>
    </row>
    <row r="63" spans="1:6" x14ac:dyDescent="0.2">
      <c r="A63" s="22">
        <v>32379</v>
      </c>
      <c r="B63" s="23" t="s">
        <v>62</v>
      </c>
      <c r="C63" s="16">
        <v>16000</v>
      </c>
      <c r="D63" s="24">
        <f>E63-C63</f>
        <v>1600</v>
      </c>
      <c r="E63" s="18">
        <f>F63/1.25</f>
        <v>17600</v>
      </c>
      <c r="F63" s="16">
        <v>22000</v>
      </c>
    </row>
    <row r="64" spans="1:6" x14ac:dyDescent="0.2">
      <c r="A64" s="19">
        <v>3238</v>
      </c>
      <c r="B64" s="20" t="s">
        <v>63</v>
      </c>
      <c r="C64" s="21">
        <f>C65</f>
        <v>6000</v>
      </c>
      <c r="D64" s="21">
        <f>D65</f>
        <v>0</v>
      </c>
      <c r="E64" s="21">
        <f>E65</f>
        <v>6000</v>
      </c>
      <c r="F64" s="21">
        <f>F65</f>
        <v>7500</v>
      </c>
    </row>
    <row r="65" spans="1:6" x14ac:dyDescent="0.2">
      <c r="A65" s="22">
        <v>32381</v>
      </c>
      <c r="B65" s="23" t="s">
        <v>64</v>
      </c>
      <c r="C65" s="16">
        <v>6000</v>
      </c>
      <c r="D65" s="24">
        <f>E65-C65</f>
        <v>0</v>
      </c>
      <c r="E65" s="18">
        <f>F65/1.25</f>
        <v>6000</v>
      </c>
      <c r="F65" s="16">
        <v>7500</v>
      </c>
    </row>
    <row r="66" spans="1:6" x14ac:dyDescent="0.2">
      <c r="A66" s="19">
        <v>3239</v>
      </c>
      <c r="B66" s="20" t="s">
        <v>65</v>
      </c>
      <c r="C66" s="21">
        <f>SUM(C67:C67)</f>
        <v>0</v>
      </c>
      <c r="D66" s="21">
        <f>SUM(D67:D67)</f>
        <v>200</v>
      </c>
      <c r="E66" s="21">
        <f>SUM(E67:E67)</f>
        <v>200</v>
      </c>
      <c r="F66" s="21">
        <f>SUM(F67:F67)</f>
        <v>250</v>
      </c>
    </row>
    <row r="67" spans="1:6" x14ac:dyDescent="0.2">
      <c r="A67" s="22">
        <v>32391</v>
      </c>
      <c r="B67" s="23" t="s">
        <v>66</v>
      </c>
      <c r="C67" s="16">
        <v>0</v>
      </c>
      <c r="D67" s="24">
        <f>E67-C67</f>
        <v>200</v>
      </c>
      <c r="E67" s="18">
        <f>F67/1.25</f>
        <v>200</v>
      </c>
      <c r="F67" s="16">
        <v>250</v>
      </c>
    </row>
    <row r="68" spans="1:6" ht="15.75" x14ac:dyDescent="0.25">
      <c r="A68" s="30">
        <v>324</v>
      </c>
      <c r="B68" s="31" t="s">
        <v>67</v>
      </c>
      <c r="C68" s="32">
        <f>SUM(C69:C70)</f>
        <v>18000</v>
      </c>
      <c r="D68" s="32">
        <f>SUM(D69:D70)</f>
        <v>5600</v>
      </c>
      <c r="E68" s="32">
        <f>SUM(E69:E70)</f>
        <v>23600</v>
      </c>
      <c r="F68" s="32">
        <f>SUM(F69:F70)</f>
        <v>25000</v>
      </c>
    </row>
    <row r="69" spans="1:6" x14ac:dyDescent="0.2">
      <c r="A69" s="22">
        <v>32411</v>
      </c>
      <c r="B69" s="23" t="s">
        <v>68</v>
      </c>
      <c r="C69" s="16">
        <v>3000</v>
      </c>
      <c r="D69" s="24">
        <f>E69-C69</f>
        <v>2600</v>
      </c>
      <c r="E69" s="18">
        <f>F69/1.25</f>
        <v>5600</v>
      </c>
      <c r="F69" s="16">
        <v>7000</v>
      </c>
    </row>
    <row r="70" spans="1:6" x14ac:dyDescent="0.2">
      <c r="A70" s="22">
        <v>32412</v>
      </c>
      <c r="B70" s="23" t="s">
        <v>69</v>
      </c>
      <c r="C70" s="16">
        <v>15000</v>
      </c>
      <c r="D70" s="24">
        <f>E70-C70</f>
        <v>3000</v>
      </c>
      <c r="E70" s="18">
        <v>18000</v>
      </c>
      <c r="F70" s="16">
        <v>18000</v>
      </c>
    </row>
    <row r="71" spans="1:6" ht="15.75" x14ac:dyDescent="0.25">
      <c r="A71" s="30">
        <v>329</v>
      </c>
      <c r="B71" s="31" t="s">
        <v>70</v>
      </c>
      <c r="C71" s="32">
        <f>C72+C74+C76+C82</f>
        <v>46625.39</v>
      </c>
      <c r="D71" s="32">
        <f>D72+D74+D76+D82</f>
        <v>7617.4480000000003</v>
      </c>
      <c r="E71" s="32">
        <f>E72+E74+E76+E82</f>
        <v>54242.838000000003</v>
      </c>
      <c r="F71" s="32">
        <f>F72+F74+F76+F82</f>
        <v>60000</v>
      </c>
    </row>
    <row r="72" spans="1:6" x14ac:dyDescent="0.2">
      <c r="A72" s="19">
        <v>3292</v>
      </c>
      <c r="B72" s="20" t="s">
        <v>71</v>
      </c>
      <c r="C72" s="21">
        <f>C73</f>
        <v>10988.19</v>
      </c>
      <c r="D72" s="21">
        <f>D73</f>
        <v>0</v>
      </c>
      <c r="E72" s="21">
        <f>E73</f>
        <v>10988.19</v>
      </c>
      <c r="F72" s="21">
        <f>F73</f>
        <v>10988.19</v>
      </c>
    </row>
    <row r="73" spans="1:6" x14ac:dyDescent="0.2">
      <c r="A73" s="22">
        <v>32922</v>
      </c>
      <c r="B73" s="23" t="s">
        <v>72</v>
      </c>
      <c r="C73" s="24">
        <v>10988.19</v>
      </c>
      <c r="D73" s="24">
        <f>E73-C73</f>
        <v>0</v>
      </c>
      <c r="E73" s="16">
        <v>10988.19</v>
      </c>
      <c r="F73" s="16">
        <v>10988.19</v>
      </c>
    </row>
    <row r="74" spans="1:6" x14ac:dyDescent="0.2">
      <c r="A74" s="19">
        <v>3293</v>
      </c>
      <c r="B74" s="20" t="s">
        <v>73</v>
      </c>
      <c r="C74" s="21">
        <f>C75</f>
        <v>1600</v>
      </c>
      <c r="D74" s="21">
        <f>D75</f>
        <v>1200</v>
      </c>
      <c r="E74" s="21">
        <f>E75</f>
        <v>2800</v>
      </c>
      <c r="F74" s="21">
        <f>F75</f>
        <v>3500</v>
      </c>
    </row>
    <row r="75" spans="1:6" x14ac:dyDescent="0.2">
      <c r="A75" s="22">
        <v>32931</v>
      </c>
      <c r="B75" s="23" t="s">
        <v>73</v>
      </c>
      <c r="C75" s="24">
        <v>1600</v>
      </c>
      <c r="D75" s="24">
        <f>E75-C75</f>
        <v>1200</v>
      </c>
      <c r="E75" s="16">
        <f>F75/1.25</f>
        <v>2800</v>
      </c>
      <c r="F75" s="16">
        <v>3500</v>
      </c>
    </row>
    <row r="76" spans="1:6" x14ac:dyDescent="0.2">
      <c r="A76" s="19">
        <v>3295</v>
      </c>
      <c r="B76" s="20" t="s">
        <v>74</v>
      </c>
      <c r="C76" s="21">
        <f>SUM(C78:C81)</f>
        <v>12286.8</v>
      </c>
      <c r="D76" s="21">
        <f>SUM(D78:D81)</f>
        <v>8339.2000000000007</v>
      </c>
      <c r="E76" s="21">
        <f>SUM(E78:E81)</f>
        <v>20626</v>
      </c>
      <c r="F76" s="21">
        <f>SUM(F77:F81)</f>
        <v>20726</v>
      </c>
    </row>
    <row r="77" spans="1:6" x14ac:dyDescent="0.2">
      <c r="A77" s="22">
        <v>32951</v>
      </c>
      <c r="B77" s="23" t="s">
        <v>75</v>
      </c>
      <c r="C77" s="24">
        <v>0</v>
      </c>
      <c r="D77" s="24">
        <f>E77-C77</f>
        <v>100</v>
      </c>
      <c r="E77" s="24">
        <v>100</v>
      </c>
      <c r="F77" s="24">
        <v>100</v>
      </c>
    </row>
    <row r="78" spans="1:6" x14ac:dyDescent="0.2">
      <c r="A78" s="22">
        <v>32953</v>
      </c>
      <c r="B78" s="23" t="s">
        <v>76</v>
      </c>
      <c r="C78" s="16">
        <v>40</v>
      </c>
      <c r="D78" s="24">
        <f>E78-C78</f>
        <v>60</v>
      </c>
      <c r="E78" s="18">
        <v>100</v>
      </c>
      <c r="F78" s="16">
        <v>100</v>
      </c>
    </row>
    <row r="79" spans="1:6" x14ac:dyDescent="0.2">
      <c r="A79" s="22">
        <v>32954</v>
      </c>
      <c r="B79" s="23" t="s">
        <v>77</v>
      </c>
      <c r="C79" s="16">
        <v>0</v>
      </c>
      <c r="D79" s="24">
        <f>E79-C79</f>
        <v>1000</v>
      </c>
      <c r="E79" s="18">
        <v>1000</v>
      </c>
      <c r="F79" s="16">
        <v>1000</v>
      </c>
    </row>
    <row r="80" spans="1:6" x14ac:dyDescent="0.2">
      <c r="A80" s="22">
        <v>32955</v>
      </c>
      <c r="B80" s="33" t="s">
        <v>78</v>
      </c>
      <c r="C80" s="16">
        <v>11746.8</v>
      </c>
      <c r="D80" s="24">
        <f>E80-C80</f>
        <v>6779.2000000000007</v>
      </c>
      <c r="E80" s="18">
        <v>18526</v>
      </c>
      <c r="F80" s="16">
        <v>18526</v>
      </c>
    </row>
    <row r="81" spans="1:6" x14ac:dyDescent="0.2">
      <c r="A81" s="22">
        <v>32959</v>
      </c>
      <c r="B81" s="33" t="s">
        <v>77</v>
      </c>
      <c r="C81" s="16">
        <v>500</v>
      </c>
      <c r="D81" s="24">
        <f>E81-C81</f>
        <v>500</v>
      </c>
      <c r="E81" s="18">
        <v>1000</v>
      </c>
      <c r="F81" s="16">
        <v>1000</v>
      </c>
    </row>
    <row r="82" spans="1:6" x14ac:dyDescent="0.2">
      <c r="A82" s="19">
        <v>3299</v>
      </c>
      <c r="B82" s="20" t="s">
        <v>70</v>
      </c>
      <c r="C82" s="21">
        <f>SUM(C83:C84)</f>
        <v>21750.400000000001</v>
      </c>
      <c r="D82" s="21">
        <f>SUM(D83:D84)</f>
        <v>-1921.7520000000004</v>
      </c>
      <c r="E82" s="21">
        <f>SUM(E83:E84)</f>
        <v>19828.648000000001</v>
      </c>
      <c r="F82" s="21">
        <f>SUM(F83:F84)</f>
        <v>24785.81</v>
      </c>
    </row>
    <row r="83" spans="1:6" x14ac:dyDescent="0.2">
      <c r="A83" s="22">
        <v>32991</v>
      </c>
      <c r="B83" s="23" t="s">
        <v>79</v>
      </c>
      <c r="C83" s="16">
        <v>640</v>
      </c>
      <c r="D83" s="24">
        <f>E83-C83</f>
        <v>400</v>
      </c>
      <c r="E83" s="18">
        <f>F83/1.25</f>
        <v>1040</v>
      </c>
      <c r="F83" s="16">
        <v>1300</v>
      </c>
    </row>
    <row r="84" spans="1:6" x14ac:dyDescent="0.2">
      <c r="A84" s="22">
        <v>32999</v>
      </c>
      <c r="B84" s="23" t="s">
        <v>70</v>
      </c>
      <c r="C84" s="16">
        <v>21110.400000000001</v>
      </c>
      <c r="D84" s="24">
        <f>E84-C84</f>
        <v>-2321.7520000000004</v>
      </c>
      <c r="E84" s="18">
        <f>F84/1.25</f>
        <v>18788.648000000001</v>
      </c>
      <c r="F84" s="16">
        <v>23485.81</v>
      </c>
    </row>
    <row r="85" spans="1:6" ht="15.75" x14ac:dyDescent="0.25">
      <c r="A85" s="30">
        <v>34</v>
      </c>
      <c r="B85" s="31" t="s">
        <v>80</v>
      </c>
      <c r="C85" s="32">
        <f t="shared" ref="C85:F87" si="2">C86</f>
        <v>4000</v>
      </c>
      <c r="D85" s="32">
        <f t="shared" si="2"/>
        <v>-500</v>
      </c>
      <c r="E85" s="32">
        <f t="shared" si="2"/>
        <v>3500</v>
      </c>
      <c r="F85" s="32">
        <f t="shared" si="2"/>
        <v>3500</v>
      </c>
    </row>
    <row r="86" spans="1:6" ht="15.75" x14ac:dyDescent="0.25">
      <c r="A86" s="30">
        <v>343</v>
      </c>
      <c r="B86" s="31" t="s">
        <v>81</v>
      </c>
      <c r="C86" s="32">
        <f t="shared" si="2"/>
        <v>4000</v>
      </c>
      <c r="D86" s="32">
        <f t="shared" si="2"/>
        <v>-500</v>
      </c>
      <c r="E86" s="32">
        <f t="shared" si="2"/>
        <v>3500</v>
      </c>
      <c r="F86" s="32">
        <f t="shared" si="2"/>
        <v>3500</v>
      </c>
    </row>
    <row r="87" spans="1:6" x14ac:dyDescent="0.2">
      <c r="A87" s="19">
        <v>3431</v>
      </c>
      <c r="B87" s="20" t="s">
        <v>82</v>
      </c>
      <c r="C87" s="21">
        <f t="shared" si="2"/>
        <v>4000</v>
      </c>
      <c r="D87" s="21">
        <f t="shared" si="2"/>
        <v>-500</v>
      </c>
      <c r="E87" s="21">
        <f t="shared" si="2"/>
        <v>3500</v>
      </c>
      <c r="F87" s="21">
        <f t="shared" si="2"/>
        <v>3500</v>
      </c>
    </row>
    <row r="88" spans="1:6" x14ac:dyDescent="0.2">
      <c r="A88" s="22">
        <v>34312</v>
      </c>
      <c r="B88" s="23" t="s">
        <v>83</v>
      </c>
      <c r="C88" s="24">
        <v>4000</v>
      </c>
      <c r="D88" s="24">
        <f>E88-C88</f>
        <v>-500</v>
      </c>
      <c r="E88" s="16">
        <v>3500</v>
      </c>
      <c r="F88" s="16">
        <v>3500</v>
      </c>
    </row>
    <row r="89" spans="1:6" ht="15.75" x14ac:dyDescent="0.25">
      <c r="A89" s="30">
        <v>4</v>
      </c>
      <c r="B89" s="31" t="s">
        <v>84</v>
      </c>
      <c r="C89" s="32">
        <f>C90+C104</f>
        <v>111683.81</v>
      </c>
      <c r="D89" s="32">
        <f>D90+D104</f>
        <v>193390.70428571428</v>
      </c>
      <c r="E89" s="32">
        <f>E90+E104</f>
        <v>305074.51428571425</v>
      </c>
      <c r="F89" s="32">
        <f>F90+F104</f>
        <v>373486</v>
      </c>
    </row>
    <row r="90" spans="1:6" ht="15.75" x14ac:dyDescent="0.25">
      <c r="A90" s="30">
        <v>42</v>
      </c>
      <c r="B90" s="31" t="s">
        <v>85</v>
      </c>
      <c r="C90" s="32">
        <f>C91+C101</f>
        <v>99683.81</v>
      </c>
      <c r="D90" s="32">
        <f>D91+D101</f>
        <v>189390.70428571428</v>
      </c>
      <c r="E90" s="32">
        <f>E91+E101</f>
        <v>289074.51428571425</v>
      </c>
      <c r="F90" s="32">
        <f>F91+F101</f>
        <v>353486</v>
      </c>
    </row>
    <row r="91" spans="1:6" ht="15.75" x14ac:dyDescent="0.25">
      <c r="A91" s="30">
        <v>422</v>
      </c>
      <c r="B91" s="31" t="s">
        <v>86</v>
      </c>
      <c r="C91" s="32">
        <f>C92+C96+C98</f>
        <v>89600</v>
      </c>
      <c r="D91" s="32">
        <f>D92+D96+D98</f>
        <v>185188.8</v>
      </c>
      <c r="E91" s="32">
        <f>E92+E96+E98</f>
        <v>274788.8</v>
      </c>
      <c r="F91" s="32">
        <f>F92+F96+F98</f>
        <v>338486</v>
      </c>
    </row>
    <row r="92" spans="1:6" x14ac:dyDescent="0.2">
      <c r="A92" s="19">
        <v>4221</v>
      </c>
      <c r="B92" s="20" t="s">
        <v>87</v>
      </c>
      <c r="C92" s="21">
        <f>SUM(C93:C95)</f>
        <v>73600</v>
      </c>
      <c r="D92" s="21">
        <f>SUM(D93:D95)</f>
        <v>123588.79999999999</v>
      </c>
      <c r="E92" s="21">
        <f>SUM(E93:E95)</f>
        <v>197188.8</v>
      </c>
      <c r="F92" s="21">
        <f>F93+F94+F95</f>
        <v>246486</v>
      </c>
    </row>
    <row r="93" spans="1:6" x14ac:dyDescent="0.2">
      <c r="A93" s="22">
        <v>42211</v>
      </c>
      <c r="B93" s="23" t="s">
        <v>88</v>
      </c>
      <c r="C93" s="16">
        <v>62400</v>
      </c>
      <c r="D93" s="24">
        <f>E93-C93</f>
        <v>112788.79999999999</v>
      </c>
      <c r="E93" s="18">
        <f>F93/1.25</f>
        <v>175188.8</v>
      </c>
      <c r="F93" s="16">
        <v>218986</v>
      </c>
    </row>
    <row r="94" spans="1:6" x14ac:dyDescent="0.2">
      <c r="A94" s="22">
        <v>42212</v>
      </c>
      <c r="B94" s="23" t="s">
        <v>89</v>
      </c>
      <c r="C94" s="16">
        <v>5600</v>
      </c>
      <c r="D94" s="24">
        <f>E94-C94</f>
        <v>8400</v>
      </c>
      <c r="E94" s="18">
        <f>F94/1.25</f>
        <v>14000</v>
      </c>
      <c r="F94" s="16">
        <v>17500</v>
      </c>
    </row>
    <row r="95" spans="1:6" x14ac:dyDescent="0.2">
      <c r="A95" s="22">
        <v>42219</v>
      </c>
      <c r="B95" s="23" t="s">
        <v>90</v>
      </c>
      <c r="C95" s="16">
        <v>5600</v>
      </c>
      <c r="D95" s="24">
        <f>E95-C95</f>
        <v>2400</v>
      </c>
      <c r="E95" s="18">
        <f>F95/1.25</f>
        <v>8000</v>
      </c>
      <c r="F95" s="16">
        <v>10000</v>
      </c>
    </row>
    <row r="96" spans="1:6" x14ac:dyDescent="0.2">
      <c r="A96" s="19">
        <v>4222</v>
      </c>
      <c r="B96" s="20" t="s">
        <v>91</v>
      </c>
      <c r="C96" s="25">
        <f>C97</f>
        <v>5600</v>
      </c>
      <c r="D96" s="25">
        <f>D97</f>
        <v>0</v>
      </c>
      <c r="E96" s="25">
        <f>E97</f>
        <v>5600</v>
      </c>
      <c r="F96" s="21">
        <f>F97</f>
        <v>2000</v>
      </c>
    </row>
    <row r="97" spans="1:6" x14ac:dyDescent="0.2">
      <c r="A97" s="22">
        <v>42221</v>
      </c>
      <c r="B97" s="23" t="s">
        <v>92</v>
      </c>
      <c r="C97" s="16">
        <v>5600</v>
      </c>
      <c r="D97" s="16">
        <f>E97-C97</f>
        <v>0</v>
      </c>
      <c r="E97" s="16">
        <v>5600</v>
      </c>
      <c r="F97" s="16">
        <v>2000</v>
      </c>
    </row>
    <row r="98" spans="1:6" x14ac:dyDescent="0.2">
      <c r="A98" s="19">
        <v>4227</v>
      </c>
      <c r="B98" s="20" t="s">
        <v>93</v>
      </c>
      <c r="C98" s="25">
        <f>C100+C99</f>
        <v>10400</v>
      </c>
      <c r="D98" s="25">
        <f>D100+D99</f>
        <v>61600</v>
      </c>
      <c r="E98" s="25">
        <f>E100+E99</f>
        <v>72000</v>
      </c>
      <c r="F98" s="25">
        <f>SUM(F99:F100)</f>
        <v>90000</v>
      </c>
    </row>
    <row r="99" spans="1:6" x14ac:dyDescent="0.2">
      <c r="A99" s="22">
        <v>42271</v>
      </c>
      <c r="B99" s="23" t="s">
        <v>94</v>
      </c>
      <c r="C99" s="16">
        <v>10400</v>
      </c>
      <c r="D99" s="24">
        <f>E99-C99</f>
        <v>57600</v>
      </c>
      <c r="E99" s="18">
        <f>F99/1.25</f>
        <v>68000</v>
      </c>
      <c r="F99" s="16">
        <v>85000</v>
      </c>
    </row>
    <row r="100" spans="1:6" x14ac:dyDescent="0.2">
      <c r="A100" s="22">
        <v>42273</v>
      </c>
      <c r="B100" s="23" t="s">
        <v>95</v>
      </c>
      <c r="C100" s="16">
        <v>0</v>
      </c>
      <c r="D100" s="24">
        <f>E100-C100</f>
        <v>4000</v>
      </c>
      <c r="E100" s="18">
        <f>F100/1.25</f>
        <v>4000</v>
      </c>
      <c r="F100" s="16">
        <v>5000</v>
      </c>
    </row>
    <row r="101" spans="1:6" ht="15.75" x14ac:dyDescent="0.25">
      <c r="A101" s="30">
        <v>424</v>
      </c>
      <c r="B101" s="31" t="s">
        <v>96</v>
      </c>
      <c r="C101" s="32">
        <f t="shared" ref="C101:F102" si="3">C102</f>
        <v>10083.81</v>
      </c>
      <c r="D101" s="32">
        <f t="shared" si="3"/>
        <v>4201.9042857142849</v>
      </c>
      <c r="E101" s="32">
        <f t="shared" si="3"/>
        <v>14285.714285714284</v>
      </c>
      <c r="F101" s="32">
        <f t="shared" si="3"/>
        <v>15000</v>
      </c>
    </row>
    <row r="102" spans="1:6" x14ac:dyDescent="0.2">
      <c r="A102" s="19">
        <v>4241</v>
      </c>
      <c r="B102" s="20" t="s">
        <v>97</v>
      </c>
      <c r="C102" s="21">
        <f t="shared" si="3"/>
        <v>10083.81</v>
      </c>
      <c r="D102" s="21">
        <f t="shared" si="3"/>
        <v>4201.9042857142849</v>
      </c>
      <c r="E102" s="21">
        <f t="shared" si="3"/>
        <v>14285.714285714284</v>
      </c>
      <c r="F102" s="21">
        <f t="shared" si="3"/>
        <v>15000</v>
      </c>
    </row>
    <row r="103" spans="1:6" x14ac:dyDescent="0.2">
      <c r="A103" s="22">
        <v>42411</v>
      </c>
      <c r="B103" s="23" t="s">
        <v>98</v>
      </c>
      <c r="C103" s="24">
        <v>10083.81</v>
      </c>
      <c r="D103" s="24">
        <f>E103-C103</f>
        <v>4201.9042857142849</v>
      </c>
      <c r="E103" s="16">
        <f>F103/1.05</f>
        <v>14285.714285714284</v>
      </c>
      <c r="F103" s="16">
        <v>15000</v>
      </c>
    </row>
    <row r="104" spans="1:6" ht="15.75" x14ac:dyDescent="0.25">
      <c r="A104" s="34">
        <v>45</v>
      </c>
      <c r="B104" s="34" t="s">
        <v>99</v>
      </c>
      <c r="C104" s="35">
        <f t="shared" ref="C104:F106" si="4">C105</f>
        <v>12000</v>
      </c>
      <c r="D104" s="35">
        <f t="shared" si="4"/>
        <v>4000</v>
      </c>
      <c r="E104" s="35">
        <f t="shared" si="4"/>
        <v>16000</v>
      </c>
      <c r="F104" s="35">
        <f t="shared" si="4"/>
        <v>20000</v>
      </c>
    </row>
    <row r="105" spans="1:6" ht="15.75" x14ac:dyDescent="0.25">
      <c r="A105" s="34">
        <v>451</v>
      </c>
      <c r="B105" s="34" t="s">
        <v>100</v>
      </c>
      <c r="C105" s="35">
        <f t="shared" si="4"/>
        <v>12000</v>
      </c>
      <c r="D105" s="35">
        <f t="shared" si="4"/>
        <v>4000</v>
      </c>
      <c r="E105" s="35">
        <f t="shared" si="4"/>
        <v>16000</v>
      </c>
      <c r="F105" s="35">
        <f t="shared" si="4"/>
        <v>20000</v>
      </c>
    </row>
    <row r="106" spans="1:6" x14ac:dyDescent="0.2">
      <c r="A106" s="36">
        <v>4511</v>
      </c>
      <c r="B106" s="36" t="s">
        <v>100</v>
      </c>
      <c r="C106" s="37">
        <f t="shared" si="4"/>
        <v>12000</v>
      </c>
      <c r="D106" s="37">
        <f t="shared" si="4"/>
        <v>4000</v>
      </c>
      <c r="E106" s="37">
        <f t="shared" si="4"/>
        <v>16000</v>
      </c>
      <c r="F106" s="37">
        <f t="shared" si="4"/>
        <v>20000</v>
      </c>
    </row>
    <row r="107" spans="1:6" x14ac:dyDescent="0.2">
      <c r="A107" s="38">
        <v>45111</v>
      </c>
      <c r="B107" s="38" t="s">
        <v>100</v>
      </c>
      <c r="C107" s="18">
        <v>12000</v>
      </c>
      <c r="D107" s="18">
        <f>E107-C107</f>
        <v>4000</v>
      </c>
      <c r="E107" s="18">
        <f>F107/1.25</f>
        <v>16000</v>
      </c>
      <c r="F107" s="39">
        <v>20000</v>
      </c>
    </row>
    <row r="108" spans="1:6" x14ac:dyDescent="0.2">
      <c r="A108" s="40"/>
      <c r="B108" s="40"/>
      <c r="C108" s="41"/>
      <c r="D108" s="41"/>
      <c r="E108" s="41"/>
      <c r="F108" s="42"/>
    </row>
    <row r="109" spans="1:6" x14ac:dyDescent="0.2">
      <c r="A109" s="40"/>
      <c r="B109" s="40"/>
      <c r="C109" s="41"/>
      <c r="D109" s="41"/>
      <c r="E109" s="41"/>
      <c r="F109" s="42"/>
    </row>
    <row r="110" spans="1:6" ht="15.75" x14ac:dyDescent="0.25">
      <c r="A110" s="1" t="s">
        <v>101</v>
      </c>
      <c r="B110" s="1"/>
      <c r="C110" s="2"/>
      <c r="D110" s="2"/>
      <c r="E110" s="2"/>
      <c r="F110" s="43" t="s">
        <v>102</v>
      </c>
    </row>
    <row r="111" spans="1:6" ht="15.75" x14ac:dyDescent="0.25">
      <c r="A111" s="1" t="s">
        <v>106</v>
      </c>
      <c r="B111" s="1"/>
      <c r="C111" s="2"/>
      <c r="D111" s="2"/>
      <c r="E111" s="2"/>
      <c r="F111" s="44" t="s">
        <v>103</v>
      </c>
    </row>
    <row r="112" spans="1:6" ht="15.75" x14ac:dyDescent="0.25">
      <c r="A112" s="1" t="s">
        <v>107</v>
      </c>
      <c r="B112" s="1"/>
      <c r="C112" s="2"/>
      <c r="D112" s="2"/>
      <c r="E112" s="2"/>
      <c r="F112" s="44"/>
    </row>
    <row r="113" spans="1:6" ht="15.75" x14ac:dyDescent="0.25">
      <c r="A113" s="1"/>
      <c r="B113" s="1"/>
      <c r="C113" s="2"/>
      <c r="D113" s="2"/>
      <c r="E113" s="2"/>
      <c r="F113" s="44"/>
    </row>
  </sheetData>
  <mergeCells count="1">
    <mergeCell ref="A3:F3"/>
  </mergeCells>
  <pageMargins left="0.25" right="0.25" top="0.75" bottom="0.75" header="0.3" footer="0.3"/>
  <pageSetup paperSize="9" scale="4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C24" sqref="C24"/>
    </sheetView>
  </sheetViews>
  <sheetFormatPr defaultRowHeight="15" x14ac:dyDescent="0.2"/>
  <cols>
    <col min="1" max="1" width="22.42578125" style="5" customWidth="1"/>
    <col min="2" max="3" width="45.28515625" style="5" customWidth="1"/>
    <col min="4" max="4" width="24.42578125" style="3" bestFit="1" customWidth="1"/>
    <col min="5" max="5" width="42.28515625" style="5" bestFit="1" customWidth="1"/>
    <col min="6" max="6" width="9.140625" style="5"/>
    <col min="7" max="7" width="9.7109375" style="5" bestFit="1" customWidth="1"/>
    <col min="8" max="16384" width="9.140625" style="5"/>
  </cols>
  <sheetData>
    <row r="1" spans="1:6" ht="15.75" x14ac:dyDescent="0.25">
      <c r="A1" s="46" t="s">
        <v>108</v>
      </c>
      <c r="B1" s="47" t="s">
        <v>109</v>
      </c>
      <c r="C1" s="47"/>
    </row>
    <row r="2" spans="1:6" ht="15.75" x14ac:dyDescent="0.25">
      <c r="A2" s="48" t="s">
        <v>110</v>
      </c>
      <c r="B2" s="49" t="s">
        <v>111</v>
      </c>
      <c r="C2" s="49"/>
    </row>
    <row r="3" spans="1:6" ht="15.75" x14ac:dyDescent="0.25">
      <c r="A3" s="48" t="s">
        <v>112</v>
      </c>
      <c r="B3" s="49" t="s">
        <v>113</v>
      </c>
      <c r="C3" s="49"/>
    </row>
    <row r="4" spans="1:6" ht="15.75" x14ac:dyDescent="0.25">
      <c r="A4" s="48" t="s">
        <v>114</v>
      </c>
      <c r="B4" s="49" t="s">
        <v>115</v>
      </c>
      <c r="C4" s="49"/>
    </row>
    <row r="5" spans="1:6" ht="15.75" x14ac:dyDescent="0.25">
      <c r="B5" s="1"/>
      <c r="C5" s="1"/>
    </row>
    <row r="6" spans="1:6" ht="15.75" x14ac:dyDescent="0.25">
      <c r="B6" s="1"/>
      <c r="C6" s="1"/>
    </row>
    <row r="7" spans="1:6" ht="15.75" x14ac:dyDescent="0.25">
      <c r="A7" s="59" t="s">
        <v>2</v>
      </c>
      <c r="B7" s="59"/>
      <c r="C7" s="59"/>
      <c r="D7" s="59"/>
      <c r="E7" s="59"/>
      <c r="F7" s="59"/>
    </row>
    <row r="8" spans="1:6" ht="15.75" x14ac:dyDescent="0.25">
      <c r="B8" s="6"/>
      <c r="C8" s="6"/>
      <c r="D8" s="6"/>
      <c r="E8" s="6"/>
    </row>
    <row r="9" spans="1:6" ht="15.75" x14ac:dyDescent="0.25">
      <c r="B9" s="6"/>
      <c r="C9" s="6"/>
      <c r="D9" s="7"/>
    </row>
    <row r="10" spans="1:6" ht="78" customHeight="1" x14ac:dyDescent="0.2">
      <c r="A10" s="8" t="s">
        <v>116</v>
      </c>
      <c r="B10" s="8" t="s">
        <v>4</v>
      </c>
      <c r="C10" s="8" t="s">
        <v>119</v>
      </c>
      <c r="D10" s="10" t="s">
        <v>117</v>
      </c>
      <c r="E10" s="50" t="s">
        <v>135</v>
      </c>
    </row>
    <row r="11" spans="1:6" ht="15.75" x14ac:dyDescent="0.25">
      <c r="A11" s="51" t="s">
        <v>118</v>
      </c>
      <c r="B11" s="52" t="s">
        <v>24</v>
      </c>
      <c r="C11" s="52" t="s">
        <v>121</v>
      </c>
      <c r="D11" s="53">
        <v>28800</v>
      </c>
      <c r="E11" s="54" t="s">
        <v>120</v>
      </c>
    </row>
    <row r="12" spans="1:6" ht="15.75" x14ac:dyDescent="0.25">
      <c r="A12" s="51" t="s">
        <v>125</v>
      </c>
      <c r="B12" s="55" t="s">
        <v>122</v>
      </c>
      <c r="C12" s="55" t="s">
        <v>123</v>
      </c>
      <c r="D12" s="53">
        <v>125600</v>
      </c>
      <c r="E12" s="54" t="s">
        <v>120</v>
      </c>
    </row>
    <row r="13" spans="1:6" ht="15.75" x14ac:dyDescent="0.25">
      <c r="A13" s="51" t="s">
        <v>126</v>
      </c>
      <c r="B13" s="52" t="s">
        <v>44</v>
      </c>
      <c r="C13" s="52" t="s">
        <v>124</v>
      </c>
      <c r="D13" s="53">
        <v>78000</v>
      </c>
      <c r="E13" s="54" t="s">
        <v>120</v>
      </c>
    </row>
    <row r="14" spans="1:6" ht="15.75" x14ac:dyDescent="0.25">
      <c r="A14" s="51" t="s">
        <v>127</v>
      </c>
      <c r="B14" s="52" t="s">
        <v>53</v>
      </c>
      <c r="C14" s="52" t="s">
        <v>128</v>
      </c>
      <c r="D14" s="53">
        <v>31858.41</v>
      </c>
      <c r="E14" s="54" t="s">
        <v>120</v>
      </c>
    </row>
    <row r="15" spans="1:6" ht="15.75" x14ac:dyDescent="0.25">
      <c r="A15" s="51" t="s">
        <v>129</v>
      </c>
      <c r="B15" s="52" t="s">
        <v>130</v>
      </c>
      <c r="C15" s="52" t="s">
        <v>131</v>
      </c>
      <c r="D15" s="53">
        <v>183188.8</v>
      </c>
      <c r="E15" s="54" t="s">
        <v>120</v>
      </c>
    </row>
    <row r="16" spans="1:6" ht="15.75" x14ac:dyDescent="0.25">
      <c r="A16" s="51" t="s">
        <v>132</v>
      </c>
      <c r="B16" s="52" t="s">
        <v>133</v>
      </c>
      <c r="C16" s="52" t="s">
        <v>134</v>
      </c>
      <c r="D16" s="53">
        <v>45000</v>
      </c>
      <c r="E16" s="54" t="s">
        <v>120</v>
      </c>
    </row>
    <row r="17" spans="1:5" ht="15.75" x14ac:dyDescent="0.25">
      <c r="B17" s="56"/>
      <c r="C17" s="56"/>
      <c r="D17" s="57"/>
      <c r="E17" s="58"/>
    </row>
    <row r="18" spans="1:5" ht="15.75" x14ac:dyDescent="0.25">
      <c r="B18" s="56"/>
      <c r="C18" s="56"/>
      <c r="D18" s="57"/>
      <c r="E18" s="58"/>
    </row>
    <row r="19" spans="1:5" ht="15.75" x14ac:dyDescent="0.25">
      <c r="A19" s="1" t="s">
        <v>101</v>
      </c>
      <c r="B19" s="1"/>
      <c r="C19" s="1"/>
      <c r="D19" s="2"/>
      <c r="E19" s="43" t="s">
        <v>102</v>
      </c>
    </row>
    <row r="20" spans="1:5" ht="15.75" x14ac:dyDescent="0.25">
      <c r="A20" s="1" t="s">
        <v>106</v>
      </c>
      <c r="B20" s="1"/>
      <c r="C20" s="1"/>
      <c r="D20" s="2"/>
      <c r="E20" s="44" t="s">
        <v>103</v>
      </c>
    </row>
    <row r="21" spans="1:5" ht="15.75" x14ac:dyDescent="0.25">
      <c r="A21" s="1" t="s">
        <v>107</v>
      </c>
      <c r="B21" s="1"/>
      <c r="C21" s="1"/>
      <c r="D21" s="2"/>
    </row>
    <row r="22" spans="1:5" ht="15.75" x14ac:dyDescent="0.25">
      <c r="B22" s="1"/>
      <c r="C22" s="1"/>
      <c r="D22" s="2"/>
    </row>
  </sheetData>
  <mergeCells count="1">
    <mergeCell ref="A7:F7"/>
  </mergeCells>
  <pageMargins left="0.25" right="0.25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PLAN NABAVE 2-2018</vt:lpstr>
      <vt:lpstr>PLAN NABAVE 2-2018-za objavu</vt:lpstr>
      <vt:lpstr>'PLAN NABAVE 2-2018'!Podrucje_ispisa</vt:lpstr>
      <vt:lpstr>'PLAN NABAVE 2-2018-za objavu'!Podrucje_ispisa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2019-02-21T08:06:27Z</cp:lastPrinted>
  <dcterms:created xsi:type="dcterms:W3CDTF">2018-11-27T10:19:32Z</dcterms:created>
  <dcterms:modified xsi:type="dcterms:W3CDTF">2019-02-25T08:11:14Z</dcterms:modified>
</cp:coreProperties>
</file>