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GODIŠNJI FINANCIJSKI IZVJEŠTAJ 2023\"/>
    </mc:Choice>
  </mc:AlternateContent>
  <xr:revisionPtr revIDLastSave="0" documentId="8_{EDB38A53-3277-4040-ABC0-52C774C19AEF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 (2)" sheetId="14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4" l="1"/>
  <c r="I11" i="14"/>
  <c r="I12" i="14"/>
  <c r="I13" i="14"/>
  <c r="I20" i="14"/>
  <c r="I21" i="14"/>
  <c r="I22" i="14"/>
  <c r="I24" i="14"/>
  <c r="I26" i="14"/>
  <c r="I27" i="14"/>
  <c r="I28" i="14"/>
  <c r="I30" i="14"/>
  <c r="I33" i="14"/>
  <c r="I34" i="14"/>
  <c r="I36" i="14"/>
  <c r="I64" i="14"/>
  <c r="I68" i="14"/>
  <c r="I69" i="14"/>
  <c r="I79" i="14"/>
  <c r="I82" i="14"/>
  <c r="I83" i="14"/>
  <c r="I90" i="14"/>
  <c r="I121" i="14"/>
  <c r="I127" i="14"/>
  <c r="I128" i="14"/>
  <c r="I137" i="14"/>
  <c r="I141" i="14"/>
  <c r="I144" i="14"/>
  <c r="I145" i="14"/>
  <c r="I153" i="14"/>
  <c r="I182" i="14"/>
  <c r="I188" i="14"/>
  <c r="I189" i="14"/>
  <c r="I196" i="14"/>
  <c r="I199" i="14"/>
  <c r="I202" i="14"/>
  <c r="I203" i="14"/>
  <c r="I219" i="14"/>
  <c r="I220" i="14"/>
  <c r="I230" i="14"/>
  <c r="I233" i="14"/>
  <c r="I234" i="14"/>
  <c r="G9" i="14" l="1"/>
  <c r="H9" i="14"/>
  <c r="F9" i="14"/>
  <c r="G26" i="14"/>
  <c r="H26" i="14"/>
  <c r="F26" i="14"/>
  <c r="G24" i="14"/>
  <c r="H24" i="14"/>
  <c r="F24" i="14"/>
  <c r="G27" i="14"/>
  <c r="H27" i="14"/>
  <c r="F27" i="14"/>
  <c r="F30" i="14"/>
  <c r="H79" i="14"/>
  <c r="F79" i="14"/>
  <c r="G141" i="14"/>
  <c r="H141" i="14"/>
  <c r="F141" i="14"/>
  <c r="H199" i="14"/>
  <c r="G199" i="14"/>
  <c r="F199" i="14"/>
  <c r="G230" i="14"/>
  <c r="H230" i="14"/>
  <c r="F230" i="14"/>
  <c r="H203" i="14"/>
  <c r="H233" i="14" l="1"/>
  <c r="H234" i="14"/>
  <c r="H21" i="14"/>
  <c r="H16" i="14"/>
  <c r="H13" i="14" s="1"/>
  <c r="H12" i="14" s="1"/>
  <c r="H11" i="14" s="1"/>
  <c r="G12" i="14"/>
  <c r="F33" i="14"/>
  <c r="G33" i="14"/>
  <c r="G30" i="14" s="1"/>
  <c r="H37" i="8" l="1"/>
  <c r="H36" i="8"/>
  <c r="G37" i="8"/>
  <c r="G38" i="8"/>
  <c r="G36" i="8"/>
  <c r="G25" i="1" l="1"/>
  <c r="K25" i="1" s="1"/>
  <c r="G82" i="14" l="1"/>
  <c r="G79" i="14" s="1"/>
  <c r="G68" i="14"/>
  <c r="G188" i="14"/>
  <c r="G127" i="14"/>
  <c r="H135" i="14"/>
  <c r="H70" i="14"/>
  <c r="H69" i="14" s="1"/>
  <c r="H68" i="14" s="1"/>
  <c r="H37" i="14"/>
  <c r="J131" i="3" l="1"/>
  <c r="J132" i="3"/>
  <c r="J134" i="3"/>
  <c r="G54" i="3"/>
  <c r="H54" i="3"/>
  <c r="F43" i="3"/>
  <c r="F41" i="3"/>
  <c r="J130" i="3"/>
  <c r="K50" i="3"/>
  <c r="K51" i="3"/>
  <c r="K53" i="3"/>
  <c r="K49" i="3"/>
  <c r="J50" i="3"/>
  <c r="J49" i="3"/>
  <c r="F40" i="3" l="1"/>
  <c r="F39" i="3" s="1"/>
  <c r="G28" i="8"/>
  <c r="G29" i="8"/>
  <c r="G30" i="8"/>
  <c r="C21" i="8"/>
  <c r="H7" i="8"/>
  <c r="H8" i="8"/>
  <c r="H9" i="8"/>
  <c r="H11" i="8"/>
  <c r="H12" i="8"/>
  <c r="H15" i="8"/>
  <c r="H16" i="8"/>
  <c r="H17" i="8"/>
  <c r="H18" i="8"/>
  <c r="H19" i="8"/>
  <c r="H22" i="8"/>
  <c r="H23" i="8"/>
  <c r="H24" i="8"/>
  <c r="H25" i="8"/>
  <c r="H29" i="8"/>
  <c r="H30" i="8"/>
  <c r="H31" i="8"/>
  <c r="H32" i="8"/>
  <c r="G7" i="8"/>
  <c r="G8" i="8"/>
  <c r="G9" i="8"/>
  <c r="G11" i="8"/>
  <c r="G12" i="8"/>
  <c r="G15" i="8"/>
  <c r="G16" i="8"/>
  <c r="G17" i="8"/>
  <c r="G18" i="8"/>
  <c r="G19" i="8"/>
  <c r="G22" i="8"/>
  <c r="G23" i="8"/>
  <c r="G24" i="8"/>
  <c r="G25" i="8"/>
  <c r="G31" i="8"/>
  <c r="G32" i="8"/>
  <c r="C26" i="8" l="1"/>
  <c r="C13" i="8" l="1"/>
  <c r="H8" i="11"/>
  <c r="G7" i="11"/>
  <c r="G8" i="11"/>
  <c r="G6" i="11"/>
  <c r="J15" i="3"/>
  <c r="J16" i="3"/>
  <c r="J18" i="3"/>
  <c r="J21" i="3"/>
  <c r="J22" i="3"/>
  <c r="J28" i="3"/>
  <c r="J30" i="3"/>
  <c r="J34" i="3"/>
  <c r="I33" i="3"/>
  <c r="I14" i="3"/>
  <c r="J63" i="3"/>
  <c r="J64" i="3"/>
  <c r="J66" i="3"/>
  <c r="J68" i="3"/>
  <c r="J72" i="3"/>
  <c r="J73" i="3"/>
  <c r="J74" i="3"/>
  <c r="J75" i="3"/>
  <c r="J77" i="3"/>
  <c r="J78" i="3"/>
  <c r="J79" i="3"/>
  <c r="J80" i="3"/>
  <c r="J81" i="3"/>
  <c r="J84" i="3"/>
  <c r="J85" i="3"/>
  <c r="J86" i="3"/>
  <c r="J87" i="3"/>
  <c r="J88" i="3"/>
  <c r="J89" i="3"/>
  <c r="J90" i="3"/>
  <c r="J91" i="3"/>
  <c r="J93" i="3"/>
  <c r="J95" i="3"/>
  <c r="J96" i="3"/>
  <c r="J98" i="3"/>
  <c r="J100" i="3"/>
  <c r="J103" i="3"/>
  <c r="J104" i="3"/>
  <c r="J107" i="3"/>
  <c r="J115" i="3"/>
  <c r="J116" i="3"/>
  <c r="J119" i="3"/>
  <c r="J120" i="3"/>
  <c r="J122" i="3"/>
  <c r="I124" i="3"/>
  <c r="I123" i="3" s="1"/>
  <c r="K123" i="3" s="1"/>
  <c r="I92" i="3"/>
  <c r="F114" i="3"/>
  <c r="F17" i="3"/>
  <c r="F14" i="3"/>
  <c r="L11" i="1"/>
  <c r="L14" i="1"/>
  <c r="L15" i="1"/>
  <c r="K11" i="1"/>
  <c r="K12" i="1"/>
  <c r="K14" i="1"/>
  <c r="K15" i="1"/>
  <c r="J14" i="3" l="1"/>
  <c r="H209" i="14"/>
  <c r="H202" i="14" s="1"/>
  <c r="H237" i="14" l="1"/>
  <c r="H235" i="14"/>
  <c r="H227" i="14"/>
  <c r="H221" i="14"/>
  <c r="H196" i="14"/>
  <c r="H190" i="14"/>
  <c r="H189" i="14" s="1"/>
  <c r="H186" i="14"/>
  <c r="H185" i="14" s="1"/>
  <c r="H183" i="14"/>
  <c r="H182" i="14" s="1"/>
  <c r="H176" i="14"/>
  <c r="H174" i="14"/>
  <c r="H165" i="14"/>
  <c r="H159" i="14"/>
  <c r="H154" i="14"/>
  <c r="H151" i="14"/>
  <c r="H149" i="14"/>
  <c r="H146" i="14"/>
  <c r="H129" i="14"/>
  <c r="H128" i="14" s="1"/>
  <c r="H125" i="14"/>
  <c r="H124" i="14" s="1"/>
  <c r="H122" i="14"/>
  <c r="H121" i="14" s="1"/>
  <c r="H119" i="14"/>
  <c r="H118" i="14" s="1"/>
  <c r="H112" i="14"/>
  <c r="H110" i="14"/>
  <c r="H102" i="14"/>
  <c r="H96" i="14"/>
  <c r="H91" i="14"/>
  <c r="H86" i="14"/>
  <c r="H83" i="14" s="1"/>
  <c r="H138" i="14"/>
  <c r="H137" i="14" s="1"/>
  <c r="F68" i="14"/>
  <c r="H65" i="14"/>
  <c r="H59" i="14"/>
  <c r="H57" i="14"/>
  <c r="H48" i="14"/>
  <c r="H42" i="14"/>
  <c r="H36" i="14" s="1"/>
  <c r="H33" i="14" s="1"/>
  <c r="H30" i="14" s="1"/>
  <c r="H64" i="14" l="1"/>
  <c r="H127" i="14"/>
  <c r="H145" i="14"/>
  <c r="H153" i="14"/>
  <c r="H188" i="14"/>
  <c r="H90" i="14"/>
  <c r="H220" i="14"/>
  <c r="H219" i="14" s="1"/>
  <c r="L24" i="1"/>
  <c r="K24" i="1"/>
  <c r="H82" i="14" l="1"/>
  <c r="H144" i="14"/>
  <c r="F24" i="8" l="1"/>
  <c r="C24" i="8"/>
  <c r="F22" i="8"/>
  <c r="C22" i="8"/>
  <c r="D28" i="8" l="1"/>
  <c r="F31" i="8"/>
  <c r="C31" i="8"/>
  <c r="D21" i="8" l="1"/>
  <c r="E28" i="8"/>
  <c r="F28" i="8"/>
  <c r="F21" i="8" s="1"/>
  <c r="C28" i="8"/>
  <c r="G21" i="8" s="1"/>
  <c r="C7" i="8"/>
  <c r="D18" i="8"/>
  <c r="E18" i="8"/>
  <c r="F18" i="8"/>
  <c r="D15" i="8"/>
  <c r="E15" i="8"/>
  <c r="F15" i="8"/>
  <c r="D11" i="8"/>
  <c r="E11" i="8"/>
  <c r="F11" i="8"/>
  <c r="F7" i="8"/>
  <c r="D7" i="8"/>
  <c r="E7" i="8"/>
  <c r="C18" i="8"/>
  <c r="C15" i="8"/>
  <c r="C11" i="8"/>
  <c r="E21" i="8" l="1"/>
  <c r="H28" i="8"/>
  <c r="C6" i="8"/>
  <c r="F6" i="8"/>
  <c r="E6" i="8"/>
  <c r="D6" i="8"/>
  <c r="D7" i="11"/>
  <c r="E7" i="11"/>
  <c r="F7" i="11"/>
  <c r="D6" i="11"/>
  <c r="F6" i="11"/>
  <c r="C6" i="11"/>
  <c r="C7" i="11"/>
  <c r="G112" i="3"/>
  <c r="G59" i="3" s="1"/>
  <c r="H112" i="3"/>
  <c r="G60" i="3"/>
  <c r="H60" i="3"/>
  <c r="G12" i="3"/>
  <c r="H12" i="3"/>
  <c r="I121" i="3"/>
  <c r="I114" i="3"/>
  <c r="J114" i="3" s="1"/>
  <c r="F121" i="3"/>
  <c r="F113" i="3" s="1"/>
  <c r="I110" i="3"/>
  <c r="I109" i="3" s="1"/>
  <c r="I106" i="3"/>
  <c r="I102" i="3"/>
  <c r="I94" i="3"/>
  <c r="I83" i="3"/>
  <c r="I76" i="3"/>
  <c r="I71" i="3"/>
  <c r="I67" i="3"/>
  <c r="I65" i="3"/>
  <c r="I62" i="3"/>
  <c r="F106" i="3"/>
  <c r="F102" i="3"/>
  <c r="F94" i="3"/>
  <c r="F92" i="3"/>
  <c r="J92" i="3" s="1"/>
  <c r="F83" i="3"/>
  <c r="F76" i="3"/>
  <c r="F71" i="3"/>
  <c r="F67" i="3"/>
  <c r="F65" i="3"/>
  <c r="F62" i="3"/>
  <c r="I27" i="3"/>
  <c r="I29" i="3"/>
  <c r="I32" i="3"/>
  <c r="I20" i="3"/>
  <c r="I17" i="3"/>
  <c r="F37" i="3"/>
  <c r="F36" i="3" s="1"/>
  <c r="F33" i="3"/>
  <c r="J33" i="3" s="1"/>
  <c r="F29" i="3"/>
  <c r="F27" i="3"/>
  <c r="F24" i="3"/>
  <c r="F23" i="3" s="1"/>
  <c r="F20" i="3"/>
  <c r="H13" i="1"/>
  <c r="I13" i="1"/>
  <c r="J13" i="1"/>
  <c r="G13" i="1"/>
  <c r="H10" i="1"/>
  <c r="H16" i="1" s="1"/>
  <c r="I10" i="1"/>
  <c r="J10" i="1"/>
  <c r="G10" i="1"/>
  <c r="E6" i="11" l="1"/>
  <c r="H6" i="11" s="1"/>
  <c r="H7" i="11"/>
  <c r="H21" i="8"/>
  <c r="H59" i="3"/>
  <c r="I16" i="1"/>
  <c r="J71" i="3"/>
  <c r="J76" i="3"/>
  <c r="J121" i="3"/>
  <c r="I19" i="3"/>
  <c r="J20" i="3"/>
  <c r="K32" i="3"/>
  <c r="I101" i="3"/>
  <c r="J102" i="3"/>
  <c r="I26" i="3"/>
  <c r="J29" i="3"/>
  <c r="J62" i="3"/>
  <c r="I105" i="3"/>
  <c r="J106" i="3"/>
  <c r="I13" i="3"/>
  <c r="J17" i="3"/>
  <c r="J27" i="3"/>
  <c r="J65" i="3"/>
  <c r="J83" i="3"/>
  <c r="J67" i="3"/>
  <c r="J94" i="3"/>
  <c r="H6" i="8"/>
  <c r="G6" i="8"/>
  <c r="L10" i="1"/>
  <c r="I113" i="3"/>
  <c r="I70" i="3"/>
  <c r="F105" i="3"/>
  <c r="F101" i="3"/>
  <c r="F61" i="3"/>
  <c r="F32" i="3"/>
  <c r="J32" i="3" s="1"/>
  <c r="F19" i="3"/>
  <c r="F13" i="3"/>
  <c r="K13" i="1"/>
  <c r="L13" i="1"/>
  <c r="K10" i="1"/>
  <c r="J16" i="1"/>
  <c r="G16" i="1"/>
  <c r="I61" i="3"/>
  <c r="F26" i="3"/>
  <c r="F70" i="3"/>
  <c r="J113" i="3" l="1"/>
  <c r="I112" i="3"/>
  <c r="K113" i="3"/>
  <c r="K13" i="3"/>
  <c r="J13" i="3"/>
  <c r="F12" i="3"/>
  <c r="I12" i="3"/>
  <c r="I11" i="3" s="1"/>
  <c r="J26" i="3"/>
  <c r="K26" i="3"/>
  <c r="K105" i="3"/>
  <c r="J105" i="3"/>
  <c r="J61" i="3"/>
  <c r="K61" i="3"/>
  <c r="K70" i="3"/>
  <c r="J70" i="3"/>
  <c r="J101" i="3"/>
  <c r="K101" i="3"/>
  <c r="K19" i="3"/>
  <c r="J19" i="3"/>
  <c r="I60" i="3"/>
  <c r="F112" i="3"/>
  <c r="F60" i="3"/>
  <c r="L16" i="1"/>
  <c r="K16" i="1"/>
  <c r="I54" i="3" l="1"/>
  <c r="K54" i="3" s="1"/>
  <c r="F11" i="3"/>
  <c r="F54" i="3" s="1"/>
  <c r="J12" i="3"/>
  <c r="K12" i="3"/>
  <c r="J112" i="3"/>
  <c r="K112" i="3"/>
  <c r="K60" i="3"/>
  <c r="J60" i="3"/>
  <c r="K11" i="3"/>
  <c r="I59" i="3"/>
  <c r="K59" i="3" s="1"/>
  <c r="F59" i="3"/>
  <c r="J11" i="3" l="1"/>
  <c r="J54" i="3"/>
  <c r="J59" i="3"/>
</calcChain>
</file>

<file path=xl/sharedStrings.xml><?xml version="1.0" encoding="utf-8"?>
<sst xmlns="http://schemas.openxmlformats.org/spreadsheetml/2006/main" count="557" uniqueCount="211">
  <si>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</si>
  <si>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</si>
  <si>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</si>
  <si>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</si>
  <si>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</si>
  <si>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</si>
  <si>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</si>
  <si>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</si>
  <si>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</si>
  <si>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</si>
  <si>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</si>
  <si>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</si>
  <si>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</si>
  <si>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</si>
  <si>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</si>
  <si>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</si>
  <si>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</si>
  <si>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</si>
  <si>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</si>
  <si>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</si>
  <si>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</si>
  <si>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</si>
  <si>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</si>
  <si>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</si>
  <si>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</si>
  <si>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</si>
  <si>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</si>
  <si>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</si>
  <si>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</si>
  <si>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</si>
  <si>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</si>
  <si>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</si>
  <si>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</si>
  <si>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</si>
  <si>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</si>
  <si>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</si>
  <si>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</si>
  <si>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</si>
  <si>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</si>
  <si>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</si>
  <si>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</si>
  <si>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</si>
  <si>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</si>
  <si>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</si>
  <si>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</si>
  <si>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</si>
  <si>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</si>
  <si>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</si>
  <si>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</si>
  <si>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</si>
  <si>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</si>
  <si>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</si>
  <si>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</si>
  <si>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</si>
  <si>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</si>
  <si>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</si>
  <si>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</si>
  <si>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</si>
  <si>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SAŽETAK  RAČUNA PRIHODA I RASHODA I  RAČUNA FINANCIRANJA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</si>
  <si>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</si>
  <si>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</si>
  <si>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</si>
  <si>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</si>
  <si>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</si>
  <si>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</si>
  <si>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</si>
  <si>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</si>
  <si>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 xml:space="preserve">Pomoći proračunskim korisnicima iz proračuna koji im nije nadležan </t>
  </si>
  <si>
    <t>Tekuće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</si>
  <si>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</si>
  <si>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</si>
  <si>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</si>
  <si>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</si>
  <si>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</si>
  <si>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pozitivnih tečajnih razlika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</si>
  <si>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</si>
  <si>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</si>
  <si>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</si>
  <si>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prodaje proizvoda i robe te pruženih usluga, prihodi od donacija te povrati po protestiranim jamstvima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</si>
  <si>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</si>
  <si>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</si>
  <si>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</si>
  <si>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</si>
  <si>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</si>
  <si>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</si>
  <si>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</si>
  <si>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Kazne, upravne mjere i ostali prihodi</t>
  </si>
  <si>
    <t>Ostali prihodi</t>
  </si>
  <si>
    <t>Plaće za prekovremeni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</si>
  <si>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</si>
  <si>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</si>
  <si>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</si>
  <si>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</si>
  <si>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</si>
  <si>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</si>
  <si>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</si>
  <si>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</si>
  <si>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</si>
  <si>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</si>
  <si>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</si>
  <si>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</si>
  <si>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</si>
  <si>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</si>
  <si>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</si>
  <si>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</si>
  <si>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</si>
  <si>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</si>
  <si>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</si>
  <si>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</si>
  <si>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</si>
  <si>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</si>
  <si>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</si>
  <si>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</si>
  <si>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</si>
  <si>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</si>
  <si>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</si>
  <si>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</si>
  <si>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</si>
  <si>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</si>
  <si>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</si>
  <si>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</si>
  <si>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</si>
  <si>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</si>
  <si>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</si>
  <si>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</si>
  <si>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</si>
  <si>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</si>
  <si>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naravi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</si>
  <si>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</si>
  <si>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</si>
  <si>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</si>
  <si>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</si>
  <si>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</si>
  <si>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</si>
  <si>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</si>
  <si>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Knjige, umjetnička djela i ostale izložbene vrijednosti</t>
  </si>
  <si>
    <t>Knjige</t>
  </si>
  <si>
    <t>Rashodi za dodatna ulaganja na nefinancijskoj imovini</t>
  </si>
  <si>
    <t>09 OBRAZOVANJE</t>
  </si>
  <si>
    <t>092 Srednjoškolsko obrazovanje</t>
  </si>
  <si>
    <t>5 Pomoći</t>
  </si>
  <si>
    <t>6 Donacije</t>
  </si>
  <si>
    <t>EKONOMSKA I TRGOVAČKA ŠKOLA IVANA DOMCA</t>
  </si>
  <si>
    <t>OPĆI PRIHODI I PRIMICI</t>
  </si>
  <si>
    <t>P1022</t>
  </si>
  <si>
    <t>Program: Srednješkolsko obrazovanje</t>
  </si>
  <si>
    <t>Zdravstvne i veterinarske usluge</t>
  </si>
  <si>
    <t>VLASTITI PRIHODI</t>
  </si>
  <si>
    <t>P1023</t>
  </si>
  <si>
    <t xml:space="preserve">P1023 02 </t>
  </si>
  <si>
    <t>POMOĆI</t>
  </si>
  <si>
    <t>Laboratorijske usluge</t>
  </si>
  <si>
    <t>DONACIJE</t>
  </si>
  <si>
    <t>P1020</t>
  </si>
  <si>
    <t>A1020 02</t>
  </si>
  <si>
    <t>Program: Financiranje školstva izvan županijskog proračuna</t>
  </si>
  <si>
    <t>Aktivnost: Vlastiti prihodi - srednje školstvo</t>
  </si>
  <si>
    <t>Program: Financiranje školstva izvan županijskog Proračuna</t>
  </si>
  <si>
    <t>Program: JAVNE POTREBE U ŠKOLSTVU</t>
  </si>
  <si>
    <t>Aktivnost: POMOĆNIK U NASTAVI</t>
  </si>
  <si>
    <t xml:space="preserve">GODIŠNJI IZVJEŠTAJ O IZVRŠENJU FINANCIJSKOG PLANA EKONOMSKE I TRGOVAČKE ŠKOLE IVANA DOMCA ZA 2023. GODINU </t>
  </si>
  <si>
    <t xml:space="preserve">OSTVARENJE/IZVRŠENJE 
1.-12.2022. </t>
  </si>
  <si>
    <t>Napomena:  Iznosi u stupcu "OSTVARENJE/IZVRŠENJE 1.-12.2022." preračunavaju se iz kuna u eure prema fiksnom tečaju konverzije (1 EUR=7,53450 kuna) i po pravilima za preračunavanje i zaokruživanje.</t>
  </si>
  <si>
    <t>IZVORNI PLAN 2023.*</t>
  </si>
  <si>
    <t xml:space="preserve">OSTVARENJE/IZVRŠENJE 
1.-12.2023. </t>
  </si>
  <si>
    <t>Kapitalne pomoći proračunskim korisnicima iz proračuna koji im nije nadležan</t>
  </si>
  <si>
    <t>Medicinska i laboratorijska oprema</t>
  </si>
  <si>
    <t>Članarine i norme</t>
  </si>
  <si>
    <t>Dodatna ulaganja na građevinskim objektima</t>
  </si>
  <si>
    <t>Prihodi iz nadležnog proračuna za financiranje rashoda za nabavu nefinancijske imovine</t>
  </si>
  <si>
    <t>11 Opći prihodi i primici - nadležni proračun</t>
  </si>
  <si>
    <t>11 Opći prihodi i primici - prihodi od imovine</t>
  </si>
  <si>
    <t>11 Opći prihodi i primici - ostali prihodi</t>
  </si>
  <si>
    <t>52 Ostale pomoći - iz državnog proračuna</t>
  </si>
  <si>
    <t>56 Fondovi EU</t>
  </si>
  <si>
    <t xml:space="preserve">  61 Donacije</t>
  </si>
  <si>
    <t>4 Prihodi za posebne namjene</t>
  </si>
  <si>
    <t>43 Ostali prihodi za posebne namjene</t>
  </si>
  <si>
    <t>43 Ostali prihodi za ostale namjene</t>
  </si>
  <si>
    <t>61 Donacije</t>
  </si>
  <si>
    <t>9 Rezultat</t>
  </si>
  <si>
    <t>Račun prihoda/primitka</t>
  </si>
  <si>
    <t>Naziv računa</t>
  </si>
  <si>
    <t>Rezultat poslovanja</t>
  </si>
  <si>
    <t>Višak/manjak prihoda</t>
  </si>
  <si>
    <t>Višak prihoda</t>
  </si>
  <si>
    <t>Manjak prihoda</t>
  </si>
  <si>
    <t>UKUPNO PRIHODI + VIŠAK/MANJAK ZA POKRIĆE RASHODA</t>
  </si>
  <si>
    <t>Račun rashoda/izdatka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</si>
  <si>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</si>
  <si>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</si>
  <si>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</si>
  <si>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</si>
  <si>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Prihodi od prodaje postrojenja i opreme</t>
  </si>
  <si>
    <t>PRIHODI</t>
  </si>
  <si>
    <t>RASHODI</t>
  </si>
  <si>
    <t>OSTVARENI REZULTAT POSLOVANJA</t>
  </si>
  <si>
    <t>P1022 01</t>
  </si>
  <si>
    <t>Srednješkolsko obrazovanje</t>
  </si>
  <si>
    <t>Dodatna ulaganja na građevinskoj opremi</t>
  </si>
  <si>
    <t>A1020 03</t>
  </si>
  <si>
    <t>Aktivnost: PREHRANA ŠKOLSKE I PREDŠKOLSKE DJECE</t>
  </si>
  <si>
    <t>FONDOVI EU</t>
  </si>
  <si>
    <t>RAZLIKA - VIŠAK/MANJAK</t>
  </si>
  <si>
    <t>RAZLIKA PRIMITAKA I IZDATAKA</t>
  </si>
  <si>
    <t>SAŽETAK  RAČUNA PRIHODA I RASHODA</t>
  </si>
  <si>
    <t>SAŽETAK RAČUNA FINANCIRANJA</t>
  </si>
  <si>
    <t>PRENESENI VIŠAK/MANJAK IZ PRETHODNE GODINE</t>
  </si>
  <si>
    <t>VIŠAK/MANJAK PRIHODA IZ PRETHODNOG RAZDOBLJA</t>
  </si>
  <si>
    <t>REBALANS 2023.*</t>
  </si>
  <si>
    <t>PRENESENI VIŠAK/MANJAK U SLJEDEĆU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</si>
</sst>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2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4" fontId="11" fillId="0" borderId="1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wrapText="1"/>
    </xf>
    <xf numFmtId="4" fontId="3" fillId="0" borderId="4" xfId="1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righ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4" xfId="2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14" fillId="3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>
      <alignment horizontal="right"/>
    </xf>
    <xf numFmtId="4" fontId="21" fillId="0" borderId="3" xfId="0" applyNumberFormat="1" applyFont="1" applyBorder="1"/>
    <xf numFmtId="4" fontId="22" fillId="0" borderId="3" xfId="0" applyNumberFormat="1" applyFont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/>
    <xf numFmtId="4" fontId="6" fillId="0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4" fontId="21" fillId="0" borderId="0" xfId="0" applyNumberFormat="1" applyFont="1" applyBorder="1"/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left" vertical="center" wrapText="1" indent="1"/>
    </xf>
    <xf numFmtId="4" fontId="3" fillId="2" borderId="6" xfId="0" applyNumberFormat="1" applyFont="1" applyFill="1" applyBorder="1" applyAlignment="1">
      <alignment horizontal="right"/>
    </xf>
    <xf numFmtId="4" fontId="21" fillId="0" borderId="6" xfId="0" applyNumberFormat="1" applyFont="1" applyBorder="1"/>
    <xf numFmtId="0" fontId="6" fillId="2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11" fillId="2" borderId="1" xfId="0" quotePrefix="1" applyFont="1" applyFill="1" applyBorder="1" applyAlignment="1">
      <alignment horizontal="left" vertical="center"/>
    </xf>
    <xf numFmtId="0" fontId="11" fillId="2" borderId="2" xfId="0" quotePrefix="1" applyFont="1" applyFill="1" applyBorder="1" applyAlignment="1">
      <alignment horizontal="left" vertical="center"/>
    </xf>
    <xf numFmtId="0" fontId="11" fillId="2" borderId="4" xfId="0" quotePrefix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4" fontId="11" fillId="0" borderId="4" xfId="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 wrapText="1"/>
    </xf>
    <xf numFmtId="4" fontId="11" fillId="0" borderId="4" xfId="2" applyNumberFormat="1" applyFont="1" applyFill="1" applyBorder="1" applyAlignment="1">
      <alignment horizontal="righ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</cellXfs>
  <cellStyles count="3">
    <cellStyle name="Normalno" xfId="0" builtinId="0"/>
    <cellStyle name="Obično_List4" xfId="2" xr:uid="{F3ADD599-6A69-4AE5-94EA-9CC6D3D9DC0C}"/>
    <cellStyle name="Obično_List5" xfId="1" xr:uid="{28625925-D732-46CC-819B-AC412F28C4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6"/>
  <sheetViews>
    <sheetView tabSelected="1" workbookViewId="0">
      <selection activeCell="I19" sqref="I19"/>
    </sheetView>
  </sheetViews>
  <sheetFormatPr defaultRowHeight="15" x14ac:dyDescent="0.25"/>
  <cols>
    <col min="6" max="6" width="25.28515625" customWidth="1"/>
    <col min="7" max="7" width="24.28515625" bestFit="1" customWidth="1"/>
    <col min="8" max="8" width="20.140625" bestFit="1" customWidth="1"/>
    <col min="9" max="9" width="17" bestFit="1" customWidth="1"/>
    <col min="10" max="10" width="24.28515625" bestFit="1" customWidth="1"/>
    <col min="11" max="11" width="8" bestFit="1" customWidth="1"/>
    <col min="12" max="12" width="9.28515625" bestFit="1" customWidth="1"/>
  </cols>
  <sheetData>
    <row r="1" spans="2:12" ht="42" customHeight="1" x14ac:dyDescent="0.25">
      <c r="B1" s="142" t="s">
        <v>160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142" t="s">
        <v>11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36" customHeight="1" x14ac:dyDescent="0.25">
      <c r="B4" s="157"/>
      <c r="C4" s="157"/>
      <c r="D4" s="157"/>
      <c r="E4" s="20"/>
      <c r="F4" s="20"/>
      <c r="G4" s="20"/>
      <c r="H4" s="20"/>
      <c r="I4" s="20"/>
      <c r="J4" s="3"/>
      <c r="K4" s="3"/>
    </row>
    <row r="5" spans="2:12" ht="18" customHeight="1" x14ac:dyDescent="0.25">
      <c r="B5" s="142" t="s">
        <v>58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2:12" ht="18" customHeight="1" x14ac:dyDescent="0.25">
      <c r="B6" s="36"/>
      <c r="C6" s="38"/>
      <c r="D6" s="38"/>
      <c r="E6" s="38"/>
      <c r="F6" s="38"/>
      <c r="G6" s="38"/>
      <c r="H6" s="38"/>
      <c r="I6" s="38"/>
      <c r="J6" s="38"/>
      <c r="K6" s="38"/>
    </row>
    <row r="7" spans="2:12" x14ac:dyDescent="0.25">
      <c r="B7" s="141" t="s">
        <v>205</v>
      </c>
      <c r="C7" s="141"/>
      <c r="D7" s="141"/>
      <c r="E7" s="141"/>
      <c r="F7" s="141"/>
      <c r="G7" s="4"/>
      <c r="H7" s="4"/>
      <c r="I7" s="4"/>
      <c r="J7" s="4"/>
      <c r="K7" s="22"/>
    </row>
    <row r="8" spans="2:12" ht="25.5" x14ac:dyDescent="0.25">
      <c r="B8" s="151" t="s">
        <v>6</v>
      </c>
      <c r="C8" s="152"/>
      <c r="D8" s="152"/>
      <c r="E8" s="152"/>
      <c r="F8" s="153"/>
      <c r="G8" s="26" t="s">
        <v>161</v>
      </c>
      <c r="H8" s="1" t="s">
        <v>163</v>
      </c>
      <c r="I8" s="1" t="s">
        <v>209</v>
      </c>
      <c r="J8" s="26" t="s">
        <v>164</v>
      </c>
      <c r="K8" s="1" t="s">
        <v>16</v>
      </c>
      <c r="L8" s="1" t="s">
        <v>49</v>
      </c>
    </row>
    <row r="9" spans="2:12" s="29" customFormat="1" ht="11.25" x14ac:dyDescent="0.2">
      <c r="B9" s="143">
        <v>1</v>
      </c>
      <c r="C9" s="143"/>
      <c r="D9" s="143"/>
      <c r="E9" s="143"/>
      <c r="F9" s="144"/>
      <c r="G9" s="28">
        <v>2</v>
      </c>
      <c r="H9" s="27">
        <v>3</v>
      </c>
      <c r="I9" s="27">
        <v>4</v>
      </c>
      <c r="J9" s="27">
        <v>5</v>
      </c>
      <c r="K9" s="27" t="s">
        <v>18</v>
      </c>
      <c r="L9" s="27" t="s">
        <v>19</v>
      </c>
    </row>
    <row r="10" spans="2:12" x14ac:dyDescent="0.25">
      <c r="B10" s="145" t="s">
        <v>0</v>
      </c>
      <c r="C10" s="146"/>
      <c r="D10" s="146"/>
      <c r="E10" s="146"/>
      <c r="F10" s="147"/>
      <c r="G10" s="46">
        <f>SUM(G11:G12)</f>
        <v>1672062.74</v>
      </c>
      <c r="H10" s="46">
        <f t="shared" ref="H10:J10" si="0">SUM(H11:H12)</f>
        <v>1750430</v>
      </c>
      <c r="I10" s="46">
        <f t="shared" si="0"/>
        <v>1771005</v>
      </c>
      <c r="J10" s="46">
        <f t="shared" si="0"/>
        <v>1877317.07</v>
      </c>
      <c r="K10" s="46">
        <f>J10/G10*100</f>
        <v>112.27551604911667</v>
      </c>
      <c r="L10" s="46">
        <f>J10/I10*100</f>
        <v>106.0029231989746</v>
      </c>
    </row>
    <row r="11" spans="2:12" x14ac:dyDescent="0.25">
      <c r="B11" s="148" t="s">
        <v>52</v>
      </c>
      <c r="C11" s="149"/>
      <c r="D11" s="149"/>
      <c r="E11" s="149"/>
      <c r="F11" s="150"/>
      <c r="G11" s="44">
        <v>1671880</v>
      </c>
      <c r="H11" s="45">
        <v>1750430</v>
      </c>
      <c r="I11" s="45">
        <v>1771005</v>
      </c>
      <c r="J11" s="45">
        <v>1877317.07</v>
      </c>
      <c r="K11" s="47">
        <f t="shared" ref="K11:K16" si="1">J11/G11*100</f>
        <v>112.2877879991387</v>
      </c>
      <c r="L11" s="47">
        <f t="shared" ref="L11:L16" si="2">J11/I11*100</f>
        <v>106.0029231989746</v>
      </c>
    </row>
    <row r="12" spans="2:12" x14ac:dyDescent="0.25">
      <c r="B12" s="154" t="s">
        <v>57</v>
      </c>
      <c r="C12" s="150"/>
      <c r="D12" s="150"/>
      <c r="E12" s="150"/>
      <c r="F12" s="150"/>
      <c r="G12" s="44">
        <v>182.74</v>
      </c>
      <c r="H12" s="45">
        <v>0</v>
      </c>
      <c r="I12" s="45">
        <v>0</v>
      </c>
      <c r="J12" s="45"/>
      <c r="K12" s="47">
        <f t="shared" si="1"/>
        <v>0</v>
      </c>
      <c r="L12" s="47"/>
    </row>
    <row r="13" spans="2:12" x14ac:dyDescent="0.25">
      <c r="B13" s="23" t="s">
        <v>1</v>
      </c>
      <c r="C13" s="37"/>
      <c r="D13" s="37"/>
      <c r="E13" s="37"/>
      <c r="F13" s="37"/>
      <c r="G13" s="46">
        <f>SUM(G14:G15)</f>
        <v>1703134.1300000001</v>
      </c>
      <c r="H13" s="46">
        <f t="shared" ref="H13:J13" si="3">SUM(H14:H15)</f>
        <v>1763840</v>
      </c>
      <c r="I13" s="46">
        <f t="shared" si="3"/>
        <v>1764940</v>
      </c>
      <c r="J13" s="46">
        <f t="shared" si="3"/>
        <v>1896379.15</v>
      </c>
      <c r="K13" s="46">
        <f t="shared" si="1"/>
        <v>111.34643576193261</v>
      </c>
      <c r="L13" s="46">
        <f t="shared" si="2"/>
        <v>107.44723050075355</v>
      </c>
    </row>
    <row r="14" spans="2:12" x14ac:dyDescent="0.25">
      <c r="B14" s="165" t="s">
        <v>53</v>
      </c>
      <c r="C14" s="149"/>
      <c r="D14" s="149"/>
      <c r="E14" s="149"/>
      <c r="F14" s="149"/>
      <c r="G14" s="47">
        <v>1670933.59</v>
      </c>
      <c r="H14" s="47">
        <v>1758531</v>
      </c>
      <c r="I14" s="47">
        <v>1738070</v>
      </c>
      <c r="J14" s="47">
        <v>1867977.19</v>
      </c>
      <c r="K14" s="47">
        <f t="shared" si="1"/>
        <v>111.79242557449574</v>
      </c>
      <c r="L14" s="47">
        <f t="shared" si="2"/>
        <v>107.4742208311518</v>
      </c>
    </row>
    <row r="15" spans="2:12" x14ac:dyDescent="0.25">
      <c r="B15" s="166" t="s">
        <v>54</v>
      </c>
      <c r="C15" s="150"/>
      <c r="D15" s="150"/>
      <c r="E15" s="150"/>
      <c r="F15" s="150"/>
      <c r="G15" s="45">
        <v>32200.54</v>
      </c>
      <c r="H15" s="45">
        <v>5309</v>
      </c>
      <c r="I15" s="45">
        <v>26870</v>
      </c>
      <c r="J15" s="45">
        <v>28401.96</v>
      </c>
      <c r="K15" s="47">
        <f t="shared" si="1"/>
        <v>88.203365533621479</v>
      </c>
      <c r="L15" s="47">
        <f t="shared" si="2"/>
        <v>105.70137700037216</v>
      </c>
    </row>
    <row r="16" spans="2:12" x14ac:dyDescent="0.25">
      <c r="B16" s="156" t="s">
        <v>203</v>
      </c>
      <c r="C16" s="146"/>
      <c r="D16" s="146"/>
      <c r="E16" s="146"/>
      <c r="F16" s="146"/>
      <c r="G16" s="46">
        <f>G10-G13</f>
        <v>-31071.39000000013</v>
      </c>
      <c r="H16" s="46">
        <f t="shared" ref="H16:J16" si="4">H10-H13</f>
        <v>-13410</v>
      </c>
      <c r="I16" s="46">
        <f t="shared" si="4"/>
        <v>6065</v>
      </c>
      <c r="J16" s="46">
        <f t="shared" si="4"/>
        <v>-19062.079999999842</v>
      </c>
      <c r="K16" s="46">
        <f t="shared" si="1"/>
        <v>61.349299146255646</v>
      </c>
      <c r="L16" s="46">
        <f t="shared" si="2"/>
        <v>-314.2964550700716</v>
      </c>
    </row>
    <row r="17" spans="1:43" ht="18" x14ac:dyDescent="0.25">
      <c r="B17" s="20"/>
      <c r="C17" s="18"/>
      <c r="D17" s="18"/>
      <c r="E17" s="18"/>
      <c r="F17" s="18"/>
      <c r="G17" s="18"/>
      <c r="H17" s="18"/>
      <c r="I17" s="19"/>
      <c r="J17" s="19"/>
      <c r="K17" s="19"/>
      <c r="L17" s="19"/>
    </row>
    <row r="18" spans="1:43" ht="18" customHeight="1" x14ac:dyDescent="0.25">
      <c r="B18" s="141" t="s">
        <v>206</v>
      </c>
      <c r="C18" s="141"/>
      <c r="D18" s="141"/>
      <c r="E18" s="141"/>
      <c r="F18" s="141"/>
      <c r="G18" s="18"/>
      <c r="H18" s="18"/>
      <c r="I18" s="19"/>
      <c r="J18" s="19"/>
      <c r="K18" s="19"/>
      <c r="L18" s="19"/>
    </row>
    <row r="19" spans="1:43" ht="25.5" x14ac:dyDescent="0.25">
      <c r="B19" s="151" t="s">
        <v>6</v>
      </c>
      <c r="C19" s="152"/>
      <c r="D19" s="152"/>
      <c r="E19" s="152"/>
      <c r="F19" s="153"/>
      <c r="G19" s="26" t="s">
        <v>161</v>
      </c>
      <c r="H19" s="1" t="s">
        <v>163</v>
      </c>
      <c r="I19" s="1" t="s">
        <v>209</v>
      </c>
      <c r="J19" s="26" t="s">
        <v>164</v>
      </c>
      <c r="K19" s="1" t="s">
        <v>16</v>
      </c>
      <c r="L19" s="1" t="s">
        <v>49</v>
      </c>
    </row>
    <row r="20" spans="1:43" s="29" customFormat="1" x14ac:dyDescent="0.25">
      <c r="B20" s="143">
        <v>1</v>
      </c>
      <c r="C20" s="143"/>
      <c r="D20" s="143"/>
      <c r="E20" s="143"/>
      <c r="F20" s="144"/>
      <c r="G20" s="28">
        <v>2</v>
      </c>
      <c r="H20" s="27">
        <v>3</v>
      </c>
      <c r="I20" s="27">
        <v>4</v>
      </c>
      <c r="J20" s="27">
        <v>5</v>
      </c>
      <c r="K20" s="27" t="s">
        <v>18</v>
      </c>
      <c r="L20" s="27" t="s">
        <v>19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29"/>
      <c r="B21" s="148" t="s">
        <v>55</v>
      </c>
      <c r="C21" s="161"/>
      <c r="D21" s="161"/>
      <c r="E21" s="161"/>
      <c r="F21" s="162"/>
      <c r="G21" s="21"/>
      <c r="H21" s="21"/>
      <c r="I21" s="21"/>
      <c r="J21" s="21"/>
      <c r="K21" s="21"/>
      <c r="L21" s="21"/>
    </row>
    <row r="22" spans="1:43" x14ac:dyDescent="0.25">
      <c r="A22" s="29"/>
      <c r="B22" s="148" t="s">
        <v>56</v>
      </c>
      <c r="C22" s="149"/>
      <c r="D22" s="149"/>
      <c r="E22" s="149"/>
      <c r="F22" s="149"/>
      <c r="G22" s="21"/>
      <c r="H22" s="21"/>
      <c r="I22" s="21"/>
      <c r="J22" s="21"/>
      <c r="K22" s="21"/>
      <c r="L22" s="21"/>
    </row>
    <row r="23" spans="1:43" x14ac:dyDescent="0.25">
      <c r="A23" s="29"/>
      <c r="B23" s="148" t="s">
        <v>204</v>
      </c>
      <c r="C23" s="161"/>
      <c r="D23" s="161"/>
      <c r="E23" s="161"/>
      <c r="F23" s="162"/>
      <c r="G23" s="21"/>
      <c r="H23" s="21"/>
      <c r="I23" s="21"/>
      <c r="J23" s="21"/>
      <c r="K23" s="21"/>
      <c r="L23" s="21"/>
    </row>
    <row r="24" spans="1:43" s="39" customFormat="1" ht="27.75" customHeight="1" x14ac:dyDescent="0.25">
      <c r="A24" s="29"/>
      <c r="B24" s="158" t="s">
        <v>207</v>
      </c>
      <c r="C24" s="159"/>
      <c r="D24" s="159"/>
      <c r="E24" s="159"/>
      <c r="F24" s="160"/>
      <c r="G24" s="46">
        <v>25270.66</v>
      </c>
      <c r="H24" s="46">
        <v>13410</v>
      </c>
      <c r="I24" s="46">
        <v>-6065</v>
      </c>
      <c r="J24" s="46">
        <v>-6065.84</v>
      </c>
      <c r="K24" s="46">
        <f>J24/G24*100</f>
        <v>-24.003488630688715</v>
      </c>
      <c r="L24" s="46">
        <f>J24/I24*100</f>
        <v>100.01384995877989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39" customFormat="1" ht="25.5" customHeight="1" x14ac:dyDescent="0.25">
      <c r="A25" s="29"/>
      <c r="B25" s="158" t="s">
        <v>210</v>
      </c>
      <c r="C25" s="159"/>
      <c r="D25" s="159"/>
      <c r="E25" s="159"/>
      <c r="F25" s="160"/>
      <c r="G25" s="46">
        <f>G16+G24</f>
        <v>-5800.7300000001305</v>
      </c>
      <c r="H25" s="46">
        <v>0</v>
      </c>
      <c r="I25" s="46">
        <v>0</v>
      </c>
      <c r="J25" s="46">
        <v>-25127.919999999998</v>
      </c>
      <c r="K25" s="46">
        <f>J25/G25*100</f>
        <v>433.18547837943555</v>
      </c>
      <c r="L25" s="4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5" customHeight="1" x14ac:dyDescent="0.25">
      <c r="B26" s="85"/>
      <c r="C26" s="86"/>
      <c r="D26" s="86"/>
      <c r="E26" s="86"/>
      <c r="F26" s="86"/>
      <c r="G26" s="87"/>
      <c r="H26" s="87"/>
      <c r="I26" s="87"/>
      <c r="J26" s="87"/>
      <c r="K26" s="87"/>
      <c r="L26" s="87"/>
    </row>
    <row r="27" spans="1:43" ht="15.75" x14ac:dyDescent="0.25">
      <c r="B27" s="15"/>
      <c r="C27" s="16"/>
      <c r="D27" s="16"/>
      <c r="E27" s="16"/>
      <c r="F27" s="16"/>
      <c r="G27" s="17"/>
      <c r="H27" s="17"/>
      <c r="I27" s="17"/>
      <c r="J27" s="17"/>
      <c r="K27" s="17"/>
    </row>
    <row r="28" spans="1:43" ht="15" customHeight="1" x14ac:dyDescent="0.25">
      <c r="B28" s="163" t="s">
        <v>65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</row>
    <row r="29" spans="1:43" ht="15.75" x14ac:dyDescent="0.25">
      <c r="B29" s="15"/>
      <c r="C29" s="16"/>
      <c r="D29" s="16"/>
      <c r="E29" s="16"/>
      <c r="F29" s="16"/>
      <c r="G29" s="17"/>
      <c r="H29" s="17"/>
      <c r="I29" s="17"/>
      <c r="J29" s="17"/>
      <c r="K29" s="17"/>
    </row>
    <row r="30" spans="1:43" ht="30.75" customHeight="1" x14ac:dyDescent="0.25">
      <c r="B30" s="140" t="s">
        <v>162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43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43" x14ac:dyDescent="0.25">
      <c r="B32" s="140" t="s">
        <v>61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2:12" ht="39.75" customHeight="1" x14ac:dyDescent="0.25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2:12" x14ac:dyDescent="0.25"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spans="2:12" x14ac:dyDescent="0.25">
      <c r="B35" s="155" t="s">
        <v>66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2:12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</sheetData>
  <mergeCells count="27">
    <mergeCell ref="B35:L36"/>
    <mergeCell ref="B16:F16"/>
    <mergeCell ref="B4:D4"/>
    <mergeCell ref="B24:F24"/>
    <mergeCell ref="B19:F19"/>
    <mergeCell ref="B20:F20"/>
    <mergeCell ref="B22:F22"/>
    <mergeCell ref="B21:F21"/>
    <mergeCell ref="B28:L28"/>
    <mergeCell ref="B23:F23"/>
    <mergeCell ref="B25:F25"/>
    <mergeCell ref="B34:F34"/>
    <mergeCell ref="G34:K34"/>
    <mergeCell ref="B14:F14"/>
    <mergeCell ref="B15:F15"/>
    <mergeCell ref="B30:L30"/>
    <mergeCell ref="B32:L33"/>
    <mergeCell ref="B18:F18"/>
    <mergeCell ref="B1:L1"/>
    <mergeCell ref="B3:L3"/>
    <mergeCell ref="B5:L5"/>
    <mergeCell ref="B9:F9"/>
    <mergeCell ref="B10:F10"/>
    <mergeCell ref="B11:F11"/>
    <mergeCell ref="B7:F7"/>
    <mergeCell ref="B8:F8"/>
    <mergeCell ref="B12:F12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37"/>
  <sheetViews>
    <sheetView topLeftCell="A115" zoomScaleNormal="100" workbookViewId="0">
      <selection activeCell="I34" sqref="I34"/>
    </sheetView>
  </sheetViews>
  <sheetFormatPr defaultRowHeight="15" x14ac:dyDescent="0.25"/>
  <cols>
    <col min="2" max="2" width="2" bestFit="1" customWidth="1"/>
    <col min="3" max="3" width="7.5703125" bestFit="1" customWidth="1"/>
    <col min="4" max="4" width="9.5703125" customWidth="1"/>
    <col min="5" max="5" width="48.28515625" customWidth="1"/>
    <col min="6" max="6" width="24.28515625" bestFit="1" customWidth="1"/>
    <col min="7" max="7" width="14.140625" bestFit="1" customWidth="1"/>
    <col min="8" max="8" width="17" bestFit="1" customWidth="1"/>
    <col min="9" max="9" width="24.28515625" bestFit="1" customWidth="1"/>
    <col min="10" max="11" width="9.42578125" bestFit="1" customWidth="1"/>
  </cols>
  <sheetData>
    <row r="1" spans="2:11" ht="18" customHeight="1" x14ac:dyDescent="0.25">
      <c r="B1" s="2"/>
      <c r="C1" s="2"/>
      <c r="D1" s="20"/>
      <c r="E1" s="2"/>
      <c r="F1" s="2"/>
      <c r="G1" s="2"/>
      <c r="H1" s="2"/>
      <c r="I1" s="2"/>
      <c r="J1" s="2"/>
    </row>
    <row r="2" spans="2:11" ht="15.75" customHeight="1" x14ac:dyDescent="0.25">
      <c r="B2" s="142" t="s">
        <v>11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8" x14ac:dyDescent="0.25">
      <c r="B3" s="2"/>
      <c r="C3" s="2"/>
      <c r="D3" s="20"/>
      <c r="E3" s="2"/>
      <c r="F3" s="2"/>
      <c r="G3" s="2"/>
      <c r="H3" s="2"/>
      <c r="I3" s="3"/>
      <c r="J3" s="3"/>
    </row>
    <row r="4" spans="2:11" ht="18" customHeight="1" x14ac:dyDescent="0.25">
      <c r="B4" s="142" t="s">
        <v>62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1" ht="18" x14ac:dyDescent="0.25">
      <c r="B5" s="2"/>
      <c r="C5" s="2"/>
      <c r="D5" s="20"/>
      <c r="E5" s="2"/>
      <c r="F5" s="2"/>
      <c r="G5" s="2"/>
      <c r="H5" s="2"/>
      <c r="I5" s="3"/>
      <c r="J5" s="3"/>
    </row>
    <row r="6" spans="2:11" ht="15.75" customHeight="1" x14ac:dyDescent="0.25">
      <c r="B6" s="142" t="s">
        <v>17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2:11" ht="15.75" customHeight="1" x14ac:dyDescent="0.25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2:11" x14ac:dyDescent="0.25">
      <c r="B8" s="180" t="s">
        <v>194</v>
      </c>
      <c r="C8" s="180"/>
      <c r="D8" s="180"/>
      <c r="E8" s="180"/>
      <c r="F8" s="180"/>
      <c r="G8" s="180"/>
      <c r="H8" s="180"/>
      <c r="I8" s="180"/>
      <c r="J8" s="180"/>
      <c r="K8" s="180"/>
    </row>
    <row r="9" spans="2:11" ht="38.25" customHeight="1" x14ac:dyDescent="0.25">
      <c r="B9" s="167" t="s">
        <v>181</v>
      </c>
      <c r="C9" s="168"/>
      <c r="D9" s="168"/>
      <c r="E9" s="40" t="s">
        <v>182</v>
      </c>
      <c r="F9" s="40" t="s">
        <v>161</v>
      </c>
      <c r="G9" s="40" t="s">
        <v>163</v>
      </c>
      <c r="H9" s="40" t="s">
        <v>209</v>
      </c>
      <c r="I9" s="40" t="s">
        <v>164</v>
      </c>
      <c r="J9" s="40" t="s">
        <v>16</v>
      </c>
      <c r="K9" s="40" t="s">
        <v>49</v>
      </c>
    </row>
    <row r="10" spans="2:11" ht="16.5" customHeight="1" x14ac:dyDescent="0.25">
      <c r="B10" s="167">
        <v>1</v>
      </c>
      <c r="C10" s="168"/>
      <c r="D10" s="168"/>
      <c r="E10" s="169"/>
      <c r="F10" s="40">
        <v>2</v>
      </c>
      <c r="G10" s="40">
        <v>3</v>
      </c>
      <c r="H10" s="40">
        <v>4</v>
      </c>
      <c r="I10" s="40">
        <v>5</v>
      </c>
      <c r="J10" s="40" t="s">
        <v>18</v>
      </c>
      <c r="K10" s="40" t="s">
        <v>19</v>
      </c>
    </row>
    <row r="11" spans="2:11" x14ac:dyDescent="0.25">
      <c r="B11" s="7"/>
      <c r="C11" s="7"/>
      <c r="D11" s="7"/>
      <c r="E11" s="7" t="s">
        <v>20</v>
      </c>
      <c r="F11" s="59">
        <f>F12+F39</f>
        <v>1672062.7400000002</v>
      </c>
      <c r="G11" s="59">
        <v>1750430</v>
      </c>
      <c r="H11" s="59">
        <v>1771005</v>
      </c>
      <c r="I11" s="89">
        <f>I12</f>
        <v>1877317.07</v>
      </c>
      <c r="J11" s="89">
        <f>I11/F11*100</f>
        <v>112.27551604911665</v>
      </c>
      <c r="K11" s="89">
        <f>I11/H11*100</f>
        <v>106.0029231989746</v>
      </c>
    </row>
    <row r="12" spans="2:11" ht="15.75" customHeight="1" x14ac:dyDescent="0.25">
      <c r="B12" s="7">
        <v>6</v>
      </c>
      <c r="C12" s="7"/>
      <c r="D12" s="7"/>
      <c r="E12" s="7" t="s">
        <v>2</v>
      </c>
      <c r="F12" s="59">
        <f>SUM(F13+F19+F23+F26+F32+F36+F17)</f>
        <v>1671880.0000000002</v>
      </c>
      <c r="G12" s="59">
        <f t="shared" ref="G12:I12" si="0">SUM(G13+G19+G23+G26+G32+G36)</f>
        <v>1750430</v>
      </c>
      <c r="H12" s="59">
        <f t="shared" si="0"/>
        <v>1771005</v>
      </c>
      <c r="I12" s="59">
        <f t="shared" si="0"/>
        <v>1877317.07</v>
      </c>
      <c r="J12" s="89">
        <f t="shared" ref="J12:J34" si="1">I12/F12*100</f>
        <v>112.28778799913867</v>
      </c>
      <c r="K12" s="89">
        <f t="shared" ref="K12:K32" si="2">I12/H12*100</f>
        <v>106.0029231989746</v>
      </c>
    </row>
    <row r="13" spans="2:11" ht="25.5" x14ac:dyDescent="0.25">
      <c r="B13" s="12"/>
      <c r="C13" s="12">
        <v>63</v>
      </c>
      <c r="D13" s="12"/>
      <c r="E13" s="12" t="s">
        <v>21</v>
      </c>
      <c r="F13" s="48">
        <f>F14</f>
        <v>1484389.1700000002</v>
      </c>
      <c r="G13" s="48">
        <v>1564138</v>
      </c>
      <c r="H13" s="48">
        <v>1556052</v>
      </c>
      <c r="I13" s="88">
        <f>I14+I17</f>
        <v>1687549.86</v>
      </c>
      <c r="J13" s="88">
        <f t="shared" si="1"/>
        <v>113.68648425264381</v>
      </c>
      <c r="K13" s="88">
        <f t="shared" si="2"/>
        <v>108.45073686483487</v>
      </c>
    </row>
    <row r="14" spans="2:11" ht="25.5" x14ac:dyDescent="0.25">
      <c r="B14" s="7"/>
      <c r="C14" s="12">
        <v>636</v>
      </c>
      <c r="D14" s="12"/>
      <c r="E14" s="12" t="s">
        <v>67</v>
      </c>
      <c r="F14" s="48">
        <f>F15+F16</f>
        <v>1484389.1700000002</v>
      </c>
      <c r="G14" s="48"/>
      <c r="H14" s="48"/>
      <c r="I14" s="88">
        <f>I15+I16</f>
        <v>1669905.86</v>
      </c>
      <c r="J14" s="88">
        <f t="shared" si="1"/>
        <v>112.4978471784458</v>
      </c>
      <c r="K14" s="88"/>
    </row>
    <row r="15" spans="2:11" ht="25.5" x14ac:dyDescent="0.25">
      <c r="B15" s="7"/>
      <c r="C15" s="12">
        <v>6361</v>
      </c>
      <c r="D15" s="12"/>
      <c r="E15" s="12" t="s">
        <v>68</v>
      </c>
      <c r="F15" s="48">
        <v>1483127.36</v>
      </c>
      <c r="G15" s="48"/>
      <c r="H15" s="48"/>
      <c r="I15" s="88">
        <v>1668848.85</v>
      </c>
      <c r="J15" s="88">
        <f t="shared" si="1"/>
        <v>112.52228871295316</v>
      </c>
      <c r="K15" s="88"/>
    </row>
    <row r="16" spans="2:11" ht="25.5" x14ac:dyDescent="0.25">
      <c r="B16" s="7"/>
      <c r="C16" s="12">
        <v>6362</v>
      </c>
      <c r="D16" s="12"/>
      <c r="E16" s="12" t="s">
        <v>165</v>
      </c>
      <c r="F16" s="48">
        <v>1261.81</v>
      </c>
      <c r="G16" s="48"/>
      <c r="H16" s="48"/>
      <c r="I16" s="88">
        <v>1057.01</v>
      </c>
      <c r="J16" s="88">
        <f t="shared" si="1"/>
        <v>83.769347207582754</v>
      </c>
      <c r="K16" s="88"/>
    </row>
    <row r="17" spans="2:11" x14ac:dyDescent="0.25">
      <c r="B17" s="7"/>
      <c r="C17" s="12">
        <v>638</v>
      </c>
      <c r="D17" s="12"/>
      <c r="E17" s="12" t="s">
        <v>69</v>
      </c>
      <c r="F17" s="48">
        <f>F18</f>
        <v>5907.02</v>
      </c>
      <c r="G17" s="48"/>
      <c r="H17" s="48"/>
      <c r="I17" s="88">
        <f>I18</f>
        <v>17644</v>
      </c>
      <c r="J17" s="88">
        <f t="shared" si="1"/>
        <v>298.69545049788218</v>
      </c>
      <c r="K17" s="88"/>
    </row>
    <row r="18" spans="2:11" x14ac:dyDescent="0.25">
      <c r="B18" s="7"/>
      <c r="C18" s="12">
        <v>6381</v>
      </c>
      <c r="D18" s="12"/>
      <c r="E18" s="12" t="s">
        <v>70</v>
      </c>
      <c r="F18" s="48">
        <v>5907.02</v>
      </c>
      <c r="G18" s="48"/>
      <c r="H18" s="48"/>
      <c r="I18" s="88">
        <v>17644</v>
      </c>
      <c r="J18" s="88">
        <f t="shared" si="1"/>
        <v>298.69545049788218</v>
      </c>
      <c r="K18" s="88"/>
    </row>
    <row r="19" spans="2:11" x14ac:dyDescent="0.25">
      <c r="B19" s="7"/>
      <c r="C19" s="12">
        <v>64</v>
      </c>
      <c r="D19" s="12"/>
      <c r="E19" s="12" t="s">
        <v>71</v>
      </c>
      <c r="F19" s="48">
        <f>F20</f>
        <v>8.17</v>
      </c>
      <c r="G19" s="48">
        <v>1</v>
      </c>
      <c r="H19" s="48">
        <v>10</v>
      </c>
      <c r="I19" s="88">
        <f>I20</f>
        <v>15.5</v>
      </c>
      <c r="J19" s="88">
        <f t="shared" si="1"/>
        <v>189.718482252142</v>
      </c>
      <c r="K19" s="88">
        <f t="shared" si="2"/>
        <v>155</v>
      </c>
    </row>
    <row r="20" spans="2:11" x14ac:dyDescent="0.25">
      <c r="B20" s="7"/>
      <c r="C20" s="12">
        <v>641</v>
      </c>
      <c r="D20" s="12"/>
      <c r="E20" s="12" t="s">
        <v>72</v>
      </c>
      <c r="F20" s="48">
        <f>SUM(F21:F22)</f>
        <v>8.17</v>
      </c>
      <c r="G20" s="48"/>
      <c r="H20" s="48"/>
      <c r="I20" s="88">
        <f>SUM(I21:I22)</f>
        <v>15.5</v>
      </c>
      <c r="J20" s="88">
        <f t="shared" si="1"/>
        <v>189.718482252142</v>
      </c>
      <c r="K20" s="88"/>
    </row>
    <row r="21" spans="2:11" x14ac:dyDescent="0.25">
      <c r="B21" s="7"/>
      <c r="C21" s="12">
        <v>6413</v>
      </c>
      <c r="D21" s="12"/>
      <c r="E21" s="12" t="s">
        <v>73</v>
      </c>
      <c r="F21" s="48">
        <v>0.56999999999999995</v>
      </c>
      <c r="G21" s="48"/>
      <c r="H21" s="48"/>
      <c r="I21" s="88">
        <v>10.3</v>
      </c>
      <c r="J21" s="88">
        <f t="shared" si="1"/>
        <v>1807.0175438596493</v>
      </c>
      <c r="K21" s="88"/>
    </row>
    <row r="22" spans="2:11" x14ac:dyDescent="0.25">
      <c r="B22" s="7"/>
      <c r="C22" s="12">
        <v>6415</v>
      </c>
      <c r="D22" s="12"/>
      <c r="E22" s="12" t="s">
        <v>74</v>
      </c>
      <c r="F22" s="48">
        <v>7.6</v>
      </c>
      <c r="G22" s="48"/>
      <c r="H22" s="48"/>
      <c r="I22" s="88">
        <v>5.2</v>
      </c>
      <c r="J22" s="88">
        <f t="shared" si="1"/>
        <v>68.421052631578945</v>
      </c>
      <c r="K22" s="88"/>
    </row>
    <row r="23" spans="2:11" ht="25.5" x14ac:dyDescent="0.25">
      <c r="B23" s="7"/>
      <c r="C23" s="12">
        <v>65</v>
      </c>
      <c r="D23" s="12"/>
      <c r="E23" s="12" t="s">
        <v>75</v>
      </c>
      <c r="F23" s="48">
        <f>F24</f>
        <v>57.87</v>
      </c>
      <c r="G23" s="48"/>
      <c r="H23" s="48"/>
      <c r="I23" s="88"/>
      <c r="J23" s="88"/>
      <c r="K23" s="88"/>
    </row>
    <row r="24" spans="2:11" x14ac:dyDescent="0.25">
      <c r="B24" s="7"/>
      <c r="C24" s="12">
        <v>652</v>
      </c>
      <c r="D24" s="12"/>
      <c r="E24" s="12" t="s">
        <v>76</v>
      </c>
      <c r="F24" s="48">
        <f>F25</f>
        <v>57.87</v>
      </c>
      <c r="G24" s="48"/>
      <c r="H24" s="48"/>
      <c r="I24" s="88"/>
      <c r="J24" s="88"/>
      <c r="K24" s="88"/>
    </row>
    <row r="25" spans="2:11" x14ac:dyDescent="0.25">
      <c r="B25" s="7"/>
      <c r="C25" s="12">
        <v>6526</v>
      </c>
      <c r="D25" s="12"/>
      <c r="E25" s="12" t="s">
        <v>77</v>
      </c>
      <c r="F25" s="48">
        <v>57.87</v>
      </c>
      <c r="G25" s="48"/>
      <c r="H25" s="48"/>
      <c r="I25" s="88"/>
      <c r="J25" s="88"/>
      <c r="K25" s="88"/>
    </row>
    <row r="26" spans="2:11" ht="38.25" x14ac:dyDescent="0.25">
      <c r="B26" s="7"/>
      <c r="C26" s="12">
        <v>66</v>
      </c>
      <c r="D26" s="12"/>
      <c r="E26" s="12" t="s">
        <v>78</v>
      </c>
      <c r="F26" s="48">
        <f>F27+F29</f>
        <v>13960.53</v>
      </c>
      <c r="G26" s="48">
        <v>9291</v>
      </c>
      <c r="H26" s="48">
        <v>13927</v>
      </c>
      <c r="I26" s="88">
        <f>I27+I29</f>
        <v>16258.46</v>
      </c>
      <c r="J26" s="88">
        <f t="shared" si="1"/>
        <v>116.46019169759315</v>
      </c>
      <c r="K26" s="88">
        <f t="shared" si="2"/>
        <v>116.74057585984059</v>
      </c>
    </row>
    <row r="27" spans="2:11" x14ac:dyDescent="0.25">
      <c r="B27" s="7"/>
      <c r="C27" s="12">
        <v>661</v>
      </c>
      <c r="D27" s="12"/>
      <c r="E27" s="12" t="s">
        <v>22</v>
      </c>
      <c r="F27" s="48">
        <f>F28</f>
        <v>10969.62</v>
      </c>
      <c r="G27" s="48"/>
      <c r="H27" s="48"/>
      <c r="I27" s="88">
        <f>I28</f>
        <v>13262.97</v>
      </c>
      <c r="J27" s="88">
        <f t="shared" si="1"/>
        <v>120.90637597291428</v>
      </c>
      <c r="K27" s="88"/>
    </row>
    <row r="28" spans="2:11" x14ac:dyDescent="0.25">
      <c r="B28" s="7"/>
      <c r="C28" s="12">
        <v>6615</v>
      </c>
      <c r="D28" s="12"/>
      <c r="E28" s="12" t="s">
        <v>79</v>
      </c>
      <c r="F28" s="48">
        <v>10969.62</v>
      </c>
      <c r="G28" s="48"/>
      <c r="H28" s="48"/>
      <c r="I28" s="88">
        <v>13262.97</v>
      </c>
      <c r="J28" s="88">
        <f t="shared" si="1"/>
        <v>120.90637597291428</v>
      </c>
      <c r="K28" s="88"/>
    </row>
    <row r="29" spans="2:11" ht="25.5" x14ac:dyDescent="0.25">
      <c r="B29" s="7"/>
      <c r="C29" s="12">
        <v>663</v>
      </c>
      <c r="D29" s="12"/>
      <c r="E29" s="12" t="s">
        <v>80</v>
      </c>
      <c r="F29" s="48">
        <f>SUM(F30:F31)</f>
        <v>2990.9100000000003</v>
      </c>
      <c r="G29" s="48"/>
      <c r="H29" s="48"/>
      <c r="I29" s="88">
        <f>SUM(I30:I31)</f>
        <v>2995.49</v>
      </c>
      <c r="J29" s="88">
        <f t="shared" si="1"/>
        <v>100.15313065254385</v>
      </c>
      <c r="K29" s="88"/>
    </row>
    <row r="30" spans="2:11" x14ac:dyDescent="0.25">
      <c r="B30" s="7"/>
      <c r="C30" s="12">
        <v>6631</v>
      </c>
      <c r="D30" s="12"/>
      <c r="E30" s="12" t="s">
        <v>81</v>
      </c>
      <c r="F30" s="48">
        <v>2778.55</v>
      </c>
      <c r="G30" s="48"/>
      <c r="H30" s="48"/>
      <c r="I30" s="88">
        <v>2995.49</v>
      </c>
      <c r="J30" s="88">
        <f t="shared" si="1"/>
        <v>107.80766946788791</v>
      </c>
      <c r="K30" s="88"/>
    </row>
    <row r="31" spans="2:11" x14ac:dyDescent="0.25">
      <c r="B31" s="7"/>
      <c r="C31" s="12">
        <v>6632</v>
      </c>
      <c r="D31" s="12"/>
      <c r="E31" s="12" t="s">
        <v>82</v>
      </c>
      <c r="F31" s="48">
        <v>212.36</v>
      </c>
      <c r="G31" s="48"/>
      <c r="H31" s="48"/>
      <c r="I31" s="88"/>
      <c r="J31" s="88"/>
      <c r="K31" s="88"/>
    </row>
    <row r="32" spans="2:11" ht="25.5" x14ac:dyDescent="0.25">
      <c r="B32" s="7"/>
      <c r="C32" s="12">
        <v>67</v>
      </c>
      <c r="D32" s="12"/>
      <c r="E32" s="12" t="s">
        <v>83</v>
      </c>
      <c r="F32" s="48">
        <f>F33</f>
        <v>167529.53</v>
      </c>
      <c r="G32" s="48">
        <v>177000</v>
      </c>
      <c r="H32" s="48">
        <v>201016</v>
      </c>
      <c r="I32" s="88">
        <f>I33</f>
        <v>173493.25</v>
      </c>
      <c r="J32" s="88">
        <f t="shared" si="1"/>
        <v>103.55980226292046</v>
      </c>
      <c r="K32" s="88">
        <f t="shared" si="2"/>
        <v>86.308179448402129</v>
      </c>
    </row>
    <row r="33" spans="2:11" ht="25.5" x14ac:dyDescent="0.25">
      <c r="B33" s="8"/>
      <c r="C33" s="8">
        <v>671</v>
      </c>
      <c r="D33" s="8"/>
      <c r="E33" s="31" t="s">
        <v>84</v>
      </c>
      <c r="F33" s="48">
        <f>F34</f>
        <v>167529.53</v>
      </c>
      <c r="G33" s="48"/>
      <c r="H33" s="48"/>
      <c r="I33" s="88">
        <f>I34+I35</f>
        <v>173493.25</v>
      </c>
      <c r="J33" s="88">
        <f t="shared" si="1"/>
        <v>103.55980226292046</v>
      </c>
      <c r="K33" s="88"/>
    </row>
    <row r="34" spans="2:11" ht="25.5" x14ac:dyDescent="0.25">
      <c r="B34" s="8"/>
      <c r="C34" s="8">
        <v>6711</v>
      </c>
      <c r="D34" s="8"/>
      <c r="E34" s="31" t="s">
        <v>85</v>
      </c>
      <c r="F34" s="48">
        <v>167529.53</v>
      </c>
      <c r="G34" s="48"/>
      <c r="H34" s="48"/>
      <c r="I34" s="88">
        <v>159479.07</v>
      </c>
      <c r="J34" s="88">
        <f t="shared" si="1"/>
        <v>95.19460240830378</v>
      </c>
      <c r="K34" s="88"/>
    </row>
    <row r="35" spans="2:11" ht="25.5" x14ac:dyDescent="0.25">
      <c r="B35" s="8"/>
      <c r="C35" s="8">
        <v>6712</v>
      </c>
      <c r="D35" s="8"/>
      <c r="E35" s="31" t="s">
        <v>169</v>
      </c>
      <c r="F35" s="48"/>
      <c r="G35" s="48"/>
      <c r="H35" s="48"/>
      <c r="I35" s="88">
        <v>14014.18</v>
      </c>
      <c r="J35" s="88"/>
      <c r="K35" s="88"/>
    </row>
    <row r="36" spans="2:11" x14ac:dyDescent="0.25">
      <c r="B36" s="8"/>
      <c r="C36" s="8">
        <v>68</v>
      </c>
      <c r="D36" s="9"/>
      <c r="E36" s="12" t="s">
        <v>86</v>
      </c>
      <c r="F36" s="48">
        <f>F37</f>
        <v>27.71</v>
      </c>
      <c r="G36" s="48"/>
      <c r="H36" s="48"/>
      <c r="I36" s="88"/>
      <c r="J36" s="88"/>
      <c r="K36" s="88"/>
    </row>
    <row r="37" spans="2:11" x14ac:dyDescent="0.25">
      <c r="B37" s="8"/>
      <c r="C37" s="8">
        <v>683</v>
      </c>
      <c r="D37" s="9"/>
      <c r="E37" s="12" t="s">
        <v>86</v>
      </c>
      <c r="F37" s="48">
        <f>F38</f>
        <v>27.71</v>
      </c>
      <c r="G37" s="48"/>
      <c r="H37" s="48"/>
      <c r="I37" s="88"/>
      <c r="J37" s="88"/>
      <c r="K37" s="88"/>
    </row>
    <row r="38" spans="2:11" x14ac:dyDescent="0.25">
      <c r="B38" s="8"/>
      <c r="C38" s="8">
        <v>6831</v>
      </c>
      <c r="D38" s="9"/>
      <c r="E38" s="12" t="s">
        <v>87</v>
      </c>
      <c r="F38" s="48">
        <v>27.71</v>
      </c>
      <c r="G38" s="48"/>
      <c r="H38" s="48"/>
      <c r="I38" s="88"/>
      <c r="J38" s="88"/>
      <c r="K38" s="88"/>
    </row>
    <row r="39" spans="2:11" ht="15.75" customHeight="1" x14ac:dyDescent="0.25">
      <c r="B39" s="7">
        <v>7</v>
      </c>
      <c r="C39" s="7"/>
      <c r="D39" s="7"/>
      <c r="E39" s="7" t="s">
        <v>189</v>
      </c>
      <c r="F39" s="59">
        <f>F40</f>
        <v>182.74</v>
      </c>
      <c r="G39" s="59"/>
      <c r="H39" s="59"/>
      <c r="I39" s="59"/>
      <c r="J39" s="89"/>
      <c r="K39" s="89"/>
    </row>
    <row r="40" spans="2:11" x14ac:dyDescent="0.25">
      <c r="B40" s="12"/>
      <c r="C40" s="12">
        <v>72</v>
      </c>
      <c r="D40" s="12"/>
      <c r="E40" s="12" t="s">
        <v>190</v>
      </c>
      <c r="F40" s="48">
        <f>F41+F43</f>
        <v>182.74</v>
      </c>
      <c r="G40" s="48"/>
      <c r="H40" s="48"/>
      <c r="I40" s="88"/>
      <c r="J40" s="88"/>
      <c r="K40" s="88"/>
    </row>
    <row r="41" spans="2:11" x14ac:dyDescent="0.25">
      <c r="B41" s="7"/>
      <c r="C41" s="12">
        <v>721</v>
      </c>
      <c r="D41" s="12"/>
      <c r="E41" s="12" t="s">
        <v>191</v>
      </c>
      <c r="F41" s="48">
        <f>F42+F46</f>
        <v>95.14</v>
      </c>
      <c r="G41" s="48"/>
      <c r="H41" s="48"/>
      <c r="I41" s="88"/>
      <c r="J41" s="88"/>
      <c r="K41" s="88"/>
    </row>
    <row r="42" spans="2:11" x14ac:dyDescent="0.25">
      <c r="B42" s="7"/>
      <c r="C42" s="12">
        <v>7211</v>
      </c>
      <c r="D42" s="12"/>
      <c r="E42" s="12" t="s">
        <v>192</v>
      </c>
      <c r="F42" s="48">
        <v>95.14</v>
      </c>
      <c r="G42" s="48"/>
      <c r="H42" s="48"/>
      <c r="I42" s="88"/>
      <c r="J42" s="88"/>
      <c r="K42" s="88"/>
    </row>
    <row r="43" spans="2:11" x14ac:dyDescent="0.25">
      <c r="B43" s="7"/>
      <c r="C43" s="12">
        <v>722</v>
      </c>
      <c r="D43" s="12"/>
      <c r="E43" s="12" t="s">
        <v>193</v>
      </c>
      <c r="F43" s="48">
        <f>F44</f>
        <v>87.6</v>
      </c>
      <c r="G43" s="48"/>
      <c r="H43" s="48"/>
      <c r="I43" s="88"/>
      <c r="J43" s="88"/>
      <c r="K43" s="88"/>
    </row>
    <row r="44" spans="2:11" x14ac:dyDescent="0.25">
      <c r="B44" s="7"/>
      <c r="C44" s="12">
        <v>7221</v>
      </c>
      <c r="D44" s="12"/>
      <c r="E44" s="12" t="s">
        <v>130</v>
      </c>
      <c r="F44" s="48">
        <v>87.6</v>
      </c>
      <c r="G44" s="48"/>
      <c r="H44" s="48"/>
      <c r="I44" s="88"/>
      <c r="J44" s="88"/>
      <c r="K44" s="88"/>
    </row>
    <row r="45" spans="2:11" x14ac:dyDescent="0.25">
      <c r="B45" s="103"/>
      <c r="C45" s="100"/>
      <c r="D45" s="100"/>
      <c r="E45" s="100"/>
      <c r="F45" s="101"/>
      <c r="G45" s="101"/>
      <c r="H45" s="101"/>
      <c r="I45" s="102"/>
      <c r="J45" s="102"/>
      <c r="K45" s="102"/>
    </row>
    <row r="46" spans="2:11" x14ac:dyDescent="0.25">
      <c r="B46" s="170" t="s">
        <v>208</v>
      </c>
      <c r="C46" s="171"/>
      <c r="D46" s="171"/>
      <c r="E46" s="171"/>
      <c r="F46" s="171"/>
      <c r="G46" s="171"/>
      <c r="H46" s="171"/>
      <c r="I46" s="171"/>
      <c r="J46" s="171"/>
      <c r="K46" s="172"/>
    </row>
    <row r="47" spans="2:11" ht="28.5" customHeight="1" x14ac:dyDescent="0.25">
      <c r="B47" s="167" t="s">
        <v>181</v>
      </c>
      <c r="C47" s="168"/>
      <c r="D47" s="168"/>
      <c r="E47" s="40" t="s">
        <v>182</v>
      </c>
      <c r="F47" s="40" t="s">
        <v>161</v>
      </c>
      <c r="G47" s="40" t="s">
        <v>163</v>
      </c>
      <c r="H47" s="40" t="s">
        <v>209</v>
      </c>
      <c r="I47" s="40" t="s">
        <v>164</v>
      </c>
      <c r="J47" s="40" t="s">
        <v>16</v>
      </c>
      <c r="K47" s="40" t="s">
        <v>49</v>
      </c>
    </row>
    <row r="48" spans="2:11" ht="12.75" customHeight="1" x14ac:dyDescent="0.25">
      <c r="B48" s="167">
        <v>1</v>
      </c>
      <c r="C48" s="168"/>
      <c r="D48" s="168"/>
      <c r="E48" s="169"/>
      <c r="F48" s="40">
        <v>2</v>
      </c>
      <c r="G48" s="40">
        <v>3</v>
      </c>
      <c r="H48" s="40">
        <v>4</v>
      </c>
      <c r="I48" s="40">
        <v>5</v>
      </c>
      <c r="J48" s="40" t="s">
        <v>18</v>
      </c>
      <c r="K48" s="40" t="s">
        <v>19</v>
      </c>
    </row>
    <row r="49" spans="2:11" ht="12.75" customHeight="1" x14ac:dyDescent="0.25">
      <c r="B49" s="94">
        <v>9</v>
      </c>
      <c r="C49" s="95"/>
      <c r="D49" s="94"/>
      <c r="E49" s="94"/>
      <c r="F49" s="96">
        <v>25270.66</v>
      </c>
      <c r="G49" s="96">
        <v>13410</v>
      </c>
      <c r="H49" s="96">
        <v>-6065</v>
      </c>
      <c r="I49" s="96">
        <v>-6065.84</v>
      </c>
      <c r="J49" s="97">
        <f>I49/F49*100</f>
        <v>-24.003488630688715</v>
      </c>
      <c r="K49" s="97">
        <f>I49/H49*100</f>
        <v>100.01384995877989</v>
      </c>
    </row>
    <row r="50" spans="2:11" ht="25.5" customHeight="1" x14ac:dyDescent="0.25">
      <c r="B50" s="94"/>
      <c r="C50" s="94">
        <v>92</v>
      </c>
      <c r="D50" s="94"/>
      <c r="E50" s="98" t="s">
        <v>183</v>
      </c>
      <c r="F50" s="96">
        <v>25270.66</v>
      </c>
      <c r="G50" s="96">
        <v>13410</v>
      </c>
      <c r="H50" s="96">
        <v>-6065</v>
      </c>
      <c r="I50" s="96">
        <v>-6065.84</v>
      </c>
      <c r="J50" s="97">
        <f t="shared" ref="J50:J54" si="3">I50/F50*100</f>
        <v>-24.003488630688715</v>
      </c>
      <c r="K50" s="97">
        <f t="shared" ref="K50:K54" si="4">I50/H50*100</f>
        <v>100.01384995877989</v>
      </c>
    </row>
    <row r="51" spans="2:11" x14ac:dyDescent="0.25">
      <c r="B51" s="90"/>
      <c r="C51" s="90">
        <v>922</v>
      </c>
      <c r="D51" s="90"/>
      <c r="E51" s="91" t="s">
        <v>184</v>
      </c>
      <c r="F51" s="93"/>
      <c r="G51" s="93">
        <v>13410</v>
      </c>
      <c r="H51" s="93">
        <v>-6065</v>
      </c>
      <c r="I51" s="93">
        <v>-6065.84</v>
      </c>
      <c r="J51" s="92"/>
      <c r="K51" s="92">
        <f t="shared" si="4"/>
        <v>100.01384995877989</v>
      </c>
    </row>
    <row r="52" spans="2:11" x14ac:dyDescent="0.25">
      <c r="B52" s="90"/>
      <c r="C52" s="90">
        <v>9221</v>
      </c>
      <c r="D52" s="90"/>
      <c r="E52" s="91" t="s">
        <v>185</v>
      </c>
      <c r="F52" s="93">
        <v>25270.66</v>
      </c>
      <c r="G52" s="93">
        <v>13410</v>
      </c>
      <c r="H52" s="93"/>
      <c r="I52" s="93"/>
      <c r="J52" s="92"/>
      <c r="K52" s="92"/>
    </row>
    <row r="53" spans="2:11" x14ac:dyDescent="0.25">
      <c r="B53" s="90"/>
      <c r="C53" s="90">
        <v>9222</v>
      </c>
      <c r="D53" s="90"/>
      <c r="E53" s="91" t="s">
        <v>186</v>
      </c>
      <c r="F53" s="93"/>
      <c r="G53" s="93"/>
      <c r="H53" s="93">
        <v>-6065</v>
      </c>
      <c r="I53" s="93">
        <v>-6065.84</v>
      </c>
      <c r="J53" s="92"/>
      <c r="K53" s="92">
        <f t="shared" si="4"/>
        <v>100.01384995877989</v>
      </c>
    </row>
    <row r="54" spans="2:11" x14ac:dyDescent="0.25">
      <c r="B54" s="179" t="s">
        <v>187</v>
      </c>
      <c r="C54" s="179"/>
      <c r="D54" s="179"/>
      <c r="E54" s="179"/>
      <c r="F54" s="99">
        <f>SUM(F11+F50)</f>
        <v>1697333.4000000001</v>
      </c>
      <c r="G54" s="99">
        <f t="shared" ref="G54:I54" si="5">SUM(G11+G50)</f>
        <v>1763840</v>
      </c>
      <c r="H54" s="99">
        <f t="shared" si="5"/>
        <v>1764940</v>
      </c>
      <c r="I54" s="99">
        <f t="shared" si="5"/>
        <v>1871251.23</v>
      </c>
      <c r="J54" s="92">
        <f t="shared" si="3"/>
        <v>110.2465331796334</v>
      </c>
      <c r="K54" s="92">
        <f t="shared" si="4"/>
        <v>106.02350391514726</v>
      </c>
    </row>
    <row r="55" spans="2:11" x14ac:dyDescent="0.25">
      <c r="B55" s="104"/>
      <c r="C55" s="104"/>
      <c r="D55" s="104"/>
      <c r="E55" s="104"/>
      <c r="F55" s="105"/>
      <c r="G55" s="105"/>
      <c r="H55" s="105"/>
      <c r="I55" s="105"/>
      <c r="J55" s="106"/>
      <c r="K55" s="106"/>
    </row>
    <row r="56" spans="2:11" x14ac:dyDescent="0.25">
      <c r="B56" s="173" t="s">
        <v>195</v>
      </c>
      <c r="C56" s="174"/>
      <c r="D56" s="174"/>
      <c r="E56" s="174"/>
      <c r="F56" s="174"/>
      <c r="G56" s="174"/>
      <c r="H56" s="174"/>
      <c r="I56" s="174"/>
      <c r="J56" s="174"/>
      <c r="K56" s="175"/>
    </row>
    <row r="57" spans="2:11" ht="25.5" x14ac:dyDescent="0.25">
      <c r="B57" s="167" t="s">
        <v>188</v>
      </c>
      <c r="C57" s="168"/>
      <c r="D57" s="169"/>
      <c r="E57" s="40" t="s">
        <v>182</v>
      </c>
      <c r="F57" s="40" t="s">
        <v>161</v>
      </c>
      <c r="G57" s="40" t="s">
        <v>163</v>
      </c>
      <c r="H57" s="40" t="s">
        <v>209</v>
      </c>
      <c r="I57" s="40" t="s">
        <v>164</v>
      </c>
      <c r="J57" s="40" t="s">
        <v>16</v>
      </c>
      <c r="K57" s="40" t="s">
        <v>49</v>
      </c>
    </row>
    <row r="58" spans="2:11" x14ac:dyDescent="0.25">
      <c r="B58" s="167">
        <v>1</v>
      </c>
      <c r="C58" s="168"/>
      <c r="D58" s="168"/>
      <c r="E58" s="169"/>
      <c r="F58" s="40">
        <v>2</v>
      </c>
      <c r="G58" s="40">
        <v>3</v>
      </c>
      <c r="H58" s="40">
        <v>4</v>
      </c>
      <c r="I58" s="40">
        <v>5</v>
      </c>
      <c r="J58" s="40" t="s">
        <v>18</v>
      </c>
      <c r="K58" s="40" t="s">
        <v>19</v>
      </c>
    </row>
    <row r="59" spans="2:11" x14ac:dyDescent="0.25">
      <c r="B59" s="7"/>
      <c r="C59" s="7"/>
      <c r="D59" s="7"/>
      <c r="E59" s="7" t="s">
        <v>7</v>
      </c>
      <c r="F59" s="59">
        <f>F60+F112</f>
        <v>1703134.13</v>
      </c>
      <c r="G59" s="59">
        <f t="shared" ref="G59:I59" si="6">G60+G112</f>
        <v>1763840</v>
      </c>
      <c r="H59" s="59">
        <f t="shared" si="6"/>
        <v>1764940</v>
      </c>
      <c r="I59" s="59">
        <f t="shared" si="6"/>
        <v>1896379.15</v>
      </c>
      <c r="J59" s="59">
        <f>I59/F59*100</f>
        <v>111.34643576193261</v>
      </c>
      <c r="K59" s="59">
        <f>I59/H59*100</f>
        <v>107.44723050075355</v>
      </c>
    </row>
    <row r="60" spans="2:11" x14ac:dyDescent="0.25">
      <c r="B60" s="7">
        <v>3</v>
      </c>
      <c r="C60" s="7"/>
      <c r="D60" s="7"/>
      <c r="E60" s="7" t="s">
        <v>3</v>
      </c>
      <c r="F60" s="59">
        <f>SUM(F61+F70+F101+F105+F109)</f>
        <v>1670933.5899999999</v>
      </c>
      <c r="G60" s="59">
        <f t="shared" ref="G60:I60" si="7">SUM(G61+G70+G101+G105+G109)</f>
        <v>1758531</v>
      </c>
      <c r="H60" s="59">
        <f t="shared" si="7"/>
        <v>1738070</v>
      </c>
      <c r="I60" s="59">
        <f t="shared" si="7"/>
        <v>1867977.19</v>
      </c>
      <c r="J60" s="59">
        <f t="shared" ref="J60:J122" si="8">I60/F60*100</f>
        <v>111.79242557449575</v>
      </c>
      <c r="K60" s="59">
        <f t="shared" ref="K60:K123" si="9">I60/H60*100</f>
        <v>107.4742208311518</v>
      </c>
    </row>
    <row r="61" spans="2:11" x14ac:dyDescent="0.25">
      <c r="B61" s="7"/>
      <c r="C61" s="12">
        <v>31</v>
      </c>
      <c r="D61" s="12"/>
      <c r="E61" s="12" t="s">
        <v>4</v>
      </c>
      <c r="F61" s="48">
        <f>SUM(F62+F65+F67)</f>
        <v>1457376.88</v>
      </c>
      <c r="G61" s="48">
        <v>1551131</v>
      </c>
      <c r="H61" s="48">
        <v>1513880</v>
      </c>
      <c r="I61" s="88">
        <f>SUM(I62+I65+I67)</f>
        <v>1657372.8599999999</v>
      </c>
      <c r="J61" s="48">
        <f t="shared" si="8"/>
        <v>113.72301034444845</v>
      </c>
      <c r="K61" s="48">
        <f t="shared" si="9"/>
        <v>109.47848310302004</v>
      </c>
    </row>
    <row r="62" spans="2:11" x14ac:dyDescent="0.25">
      <c r="B62" s="7"/>
      <c r="C62" s="12">
        <v>311</v>
      </c>
      <c r="D62" s="12"/>
      <c r="E62" s="12" t="s">
        <v>24</v>
      </c>
      <c r="F62" s="48">
        <f>SUM(F63:F64)</f>
        <v>1199316.23</v>
      </c>
      <c r="G62" s="48"/>
      <c r="H62" s="48"/>
      <c r="I62" s="88">
        <f>SUM(I63:I64)</f>
        <v>1349337.74</v>
      </c>
      <c r="J62" s="48">
        <f t="shared" si="8"/>
        <v>112.50892018696352</v>
      </c>
      <c r="K62" s="48"/>
    </row>
    <row r="63" spans="2:11" x14ac:dyDescent="0.25">
      <c r="B63" s="7"/>
      <c r="C63" s="12">
        <v>3111</v>
      </c>
      <c r="D63" s="12"/>
      <c r="E63" s="12" t="s">
        <v>25</v>
      </c>
      <c r="F63" s="48">
        <v>1183290.94</v>
      </c>
      <c r="G63" s="48"/>
      <c r="H63" s="48"/>
      <c r="I63" s="88">
        <v>1328515.73</v>
      </c>
      <c r="J63" s="48">
        <f t="shared" si="8"/>
        <v>112.27295714780001</v>
      </c>
      <c r="K63" s="48"/>
    </row>
    <row r="64" spans="2:11" x14ac:dyDescent="0.25">
      <c r="B64" s="7"/>
      <c r="C64" s="12">
        <v>3113</v>
      </c>
      <c r="D64" s="12"/>
      <c r="E64" s="12" t="s">
        <v>88</v>
      </c>
      <c r="F64" s="48">
        <v>16025.29</v>
      </c>
      <c r="G64" s="48"/>
      <c r="H64" s="48"/>
      <c r="I64" s="88">
        <v>20822.009999999998</v>
      </c>
      <c r="J64" s="48">
        <f t="shared" si="8"/>
        <v>129.93218843465547</v>
      </c>
      <c r="K64" s="48"/>
    </row>
    <row r="65" spans="2:11" x14ac:dyDescent="0.25">
      <c r="B65" s="7"/>
      <c r="C65" s="12">
        <v>312</v>
      </c>
      <c r="D65" s="12"/>
      <c r="E65" s="12" t="s">
        <v>89</v>
      </c>
      <c r="F65" s="48">
        <f>F66</f>
        <v>60319.41</v>
      </c>
      <c r="G65" s="48"/>
      <c r="H65" s="48"/>
      <c r="I65" s="88">
        <f>I66</f>
        <v>85394.240000000005</v>
      </c>
      <c r="J65" s="48">
        <f t="shared" si="8"/>
        <v>141.57008498591082</v>
      </c>
      <c r="K65" s="48"/>
    </row>
    <row r="66" spans="2:11" x14ac:dyDescent="0.25">
      <c r="B66" s="7"/>
      <c r="C66" s="12">
        <v>3121</v>
      </c>
      <c r="D66" s="12"/>
      <c r="E66" s="12" t="s">
        <v>89</v>
      </c>
      <c r="F66" s="48">
        <v>60319.41</v>
      </c>
      <c r="G66" s="48"/>
      <c r="H66" s="48"/>
      <c r="I66" s="88">
        <v>85394.240000000005</v>
      </c>
      <c r="J66" s="48">
        <f t="shared" si="8"/>
        <v>141.57008498591082</v>
      </c>
      <c r="K66" s="48"/>
    </row>
    <row r="67" spans="2:11" x14ac:dyDescent="0.25">
      <c r="B67" s="7"/>
      <c r="C67" s="12">
        <v>313</v>
      </c>
      <c r="D67" s="12"/>
      <c r="E67" s="12" t="s">
        <v>90</v>
      </c>
      <c r="F67" s="48">
        <f>F68+F69</f>
        <v>197741.24</v>
      </c>
      <c r="G67" s="48"/>
      <c r="H67" s="48"/>
      <c r="I67" s="88">
        <f>I68+I69</f>
        <v>222640.88</v>
      </c>
      <c r="J67" s="48">
        <f t="shared" si="8"/>
        <v>112.59203188975656</v>
      </c>
      <c r="K67" s="48"/>
    </row>
    <row r="68" spans="2:11" x14ac:dyDescent="0.25">
      <c r="B68" s="7"/>
      <c r="C68" s="12">
        <v>3132</v>
      </c>
      <c r="D68" s="12"/>
      <c r="E68" s="12" t="s">
        <v>91</v>
      </c>
      <c r="F68" s="48">
        <v>197649.03</v>
      </c>
      <c r="G68" s="48"/>
      <c r="H68" s="48"/>
      <c r="I68" s="88">
        <v>222640.88</v>
      </c>
      <c r="J68" s="48">
        <f t="shared" si="8"/>
        <v>112.64455990499928</v>
      </c>
      <c r="K68" s="48"/>
    </row>
    <row r="69" spans="2:11" ht="25.5" x14ac:dyDescent="0.25">
      <c r="B69" s="7"/>
      <c r="C69" s="12">
        <v>3133</v>
      </c>
      <c r="D69" s="12"/>
      <c r="E69" s="12" t="s">
        <v>92</v>
      </c>
      <c r="F69" s="48">
        <v>92.21</v>
      </c>
      <c r="G69" s="48"/>
      <c r="H69" s="48"/>
      <c r="I69" s="88"/>
      <c r="J69" s="48"/>
      <c r="K69" s="48"/>
    </row>
    <row r="70" spans="2:11" x14ac:dyDescent="0.25">
      <c r="B70" s="7"/>
      <c r="C70" s="12">
        <v>32</v>
      </c>
      <c r="D70" s="12"/>
      <c r="E70" s="12" t="s">
        <v>12</v>
      </c>
      <c r="F70" s="48">
        <f>SUM(F71+F76+F83+F92+F94)</f>
        <v>204730.92</v>
      </c>
      <c r="G70" s="48">
        <v>200000</v>
      </c>
      <c r="H70" s="48">
        <v>216875</v>
      </c>
      <c r="I70" s="88">
        <f>SUM(I71+I76+I83+I92+I94)</f>
        <v>204640.30999999997</v>
      </c>
      <c r="J70" s="48">
        <f t="shared" si="8"/>
        <v>99.955741907475414</v>
      </c>
      <c r="K70" s="48">
        <f t="shared" si="9"/>
        <v>94.358644380403447</v>
      </c>
    </row>
    <row r="71" spans="2:11" x14ac:dyDescent="0.25">
      <c r="B71" s="7"/>
      <c r="C71" s="12">
        <v>321</v>
      </c>
      <c r="D71" s="12"/>
      <c r="E71" s="12" t="s">
        <v>26</v>
      </c>
      <c r="F71" s="48">
        <f>SUM(F72:F75)</f>
        <v>64398.409999999996</v>
      </c>
      <c r="G71" s="48"/>
      <c r="H71" s="48"/>
      <c r="I71" s="88">
        <f>SUM(I72:I75)</f>
        <v>74411.679999999993</v>
      </c>
      <c r="J71" s="48">
        <f t="shared" si="8"/>
        <v>115.54893979525272</v>
      </c>
      <c r="K71" s="48"/>
    </row>
    <row r="72" spans="2:11" x14ac:dyDescent="0.25">
      <c r="B72" s="7"/>
      <c r="C72" s="12">
        <v>3211</v>
      </c>
      <c r="D72" s="12"/>
      <c r="E72" s="12" t="s">
        <v>27</v>
      </c>
      <c r="F72" s="48">
        <v>10827.43</v>
      </c>
      <c r="G72" s="48"/>
      <c r="H72" s="48"/>
      <c r="I72" s="88">
        <v>9204.56</v>
      </c>
      <c r="J72" s="48">
        <f t="shared" si="8"/>
        <v>85.011493955629362</v>
      </c>
      <c r="K72" s="48"/>
    </row>
    <row r="73" spans="2:11" x14ac:dyDescent="0.25">
      <c r="B73" s="7"/>
      <c r="C73" s="12">
        <v>3212</v>
      </c>
      <c r="D73" s="12"/>
      <c r="E73" s="12" t="s">
        <v>93</v>
      </c>
      <c r="F73" s="48">
        <v>47538.18</v>
      </c>
      <c r="G73" s="48"/>
      <c r="H73" s="48"/>
      <c r="I73" s="88">
        <v>45225.96</v>
      </c>
      <c r="J73" s="48">
        <f t="shared" si="8"/>
        <v>95.136077990364797</v>
      </c>
      <c r="K73" s="48"/>
    </row>
    <row r="74" spans="2:11" x14ac:dyDescent="0.25">
      <c r="B74" s="7"/>
      <c r="C74" s="12">
        <v>3213</v>
      </c>
      <c r="D74" s="12"/>
      <c r="E74" s="12" t="s">
        <v>94</v>
      </c>
      <c r="F74" s="48">
        <v>5823.06</v>
      </c>
      <c r="G74" s="48"/>
      <c r="H74" s="48"/>
      <c r="I74" s="88">
        <v>19936.599999999999</v>
      </c>
      <c r="J74" s="48">
        <f t="shared" si="8"/>
        <v>342.37325392491232</v>
      </c>
      <c r="K74" s="48"/>
    </row>
    <row r="75" spans="2:11" x14ac:dyDescent="0.25">
      <c r="B75" s="7"/>
      <c r="C75" s="12">
        <v>3214</v>
      </c>
      <c r="D75" s="12"/>
      <c r="E75" s="12" t="s">
        <v>95</v>
      </c>
      <c r="F75" s="48">
        <v>209.74</v>
      </c>
      <c r="G75" s="48"/>
      <c r="H75" s="48"/>
      <c r="I75" s="88">
        <v>44.56</v>
      </c>
      <c r="J75" s="48">
        <f t="shared" si="8"/>
        <v>21.245351387432059</v>
      </c>
      <c r="K75" s="48"/>
    </row>
    <row r="76" spans="2:11" x14ac:dyDescent="0.25">
      <c r="B76" s="7"/>
      <c r="C76" s="12">
        <v>322</v>
      </c>
      <c r="D76" s="12"/>
      <c r="E76" s="12" t="s">
        <v>96</v>
      </c>
      <c r="F76" s="48">
        <f>SUM(F77:F82)</f>
        <v>71223.31</v>
      </c>
      <c r="G76" s="48"/>
      <c r="H76" s="48"/>
      <c r="I76" s="88">
        <f>SUM(I77:I82)</f>
        <v>77257.409999999989</v>
      </c>
      <c r="J76" s="48">
        <f t="shared" si="8"/>
        <v>108.47208589435115</v>
      </c>
      <c r="K76" s="48"/>
    </row>
    <row r="77" spans="2:11" x14ac:dyDescent="0.25">
      <c r="B77" s="7"/>
      <c r="C77" s="12">
        <v>3221</v>
      </c>
      <c r="D77" s="12"/>
      <c r="E77" s="12" t="s">
        <v>97</v>
      </c>
      <c r="F77" s="48">
        <v>11780.61</v>
      </c>
      <c r="G77" s="48"/>
      <c r="H77" s="48"/>
      <c r="I77" s="88">
        <v>8719.7900000000009</v>
      </c>
      <c r="J77" s="48">
        <f t="shared" si="8"/>
        <v>74.018153559111127</v>
      </c>
      <c r="K77" s="48"/>
    </row>
    <row r="78" spans="2:11" x14ac:dyDescent="0.25">
      <c r="B78" s="7"/>
      <c r="C78" s="12">
        <v>3222</v>
      </c>
      <c r="D78" s="12"/>
      <c r="E78" s="12" t="s">
        <v>98</v>
      </c>
      <c r="F78" s="48">
        <v>4265.58</v>
      </c>
      <c r="G78" s="48"/>
      <c r="H78" s="48"/>
      <c r="I78" s="88">
        <v>2631.56</v>
      </c>
      <c r="J78" s="48">
        <f t="shared" si="8"/>
        <v>61.692899910445945</v>
      </c>
      <c r="K78" s="48"/>
    </row>
    <row r="79" spans="2:11" x14ac:dyDescent="0.25">
      <c r="B79" s="7"/>
      <c r="C79" s="12">
        <v>3223</v>
      </c>
      <c r="D79" s="12"/>
      <c r="E79" s="12" t="s">
        <v>99</v>
      </c>
      <c r="F79" s="48">
        <v>51677.34</v>
      </c>
      <c r="G79" s="48"/>
      <c r="H79" s="48"/>
      <c r="I79" s="88">
        <v>62114.9</v>
      </c>
      <c r="J79" s="48">
        <f t="shared" si="8"/>
        <v>120.19755660798333</v>
      </c>
      <c r="K79" s="48"/>
    </row>
    <row r="80" spans="2:11" x14ac:dyDescent="0.25">
      <c r="B80" s="7"/>
      <c r="C80" s="12">
        <v>3224</v>
      </c>
      <c r="D80" s="12"/>
      <c r="E80" s="12" t="s">
        <v>100</v>
      </c>
      <c r="F80" s="48">
        <v>2604.48</v>
      </c>
      <c r="G80" s="48"/>
      <c r="H80" s="48"/>
      <c r="I80" s="88">
        <v>2872.18</v>
      </c>
      <c r="J80" s="48">
        <f t="shared" si="8"/>
        <v>110.27844329770242</v>
      </c>
      <c r="K80" s="48"/>
    </row>
    <row r="81" spans="2:11" x14ac:dyDescent="0.25">
      <c r="B81" s="7"/>
      <c r="C81" s="12">
        <v>3225</v>
      </c>
      <c r="D81" s="12"/>
      <c r="E81" s="12" t="s">
        <v>101</v>
      </c>
      <c r="F81" s="48">
        <v>693.57</v>
      </c>
      <c r="G81" s="48"/>
      <c r="H81" s="48"/>
      <c r="I81" s="88">
        <v>918.98</v>
      </c>
      <c r="J81" s="48">
        <f t="shared" si="8"/>
        <v>132.49996395461164</v>
      </c>
      <c r="K81" s="48"/>
    </row>
    <row r="82" spans="2:11" x14ac:dyDescent="0.25">
      <c r="B82" s="7"/>
      <c r="C82" s="12">
        <v>3227</v>
      </c>
      <c r="D82" s="12"/>
      <c r="E82" s="12" t="s">
        <v>102</v>
      </c>
      <c r="F82" s="48">
        <v>201.73</v>
      </c>
      <c r="G82" s="48"/>
      <c r="H82" s="48"/>
      <c r="I82" s="88"/>
      <c r="J82" s="48"/>
      <c r="K82" s="48"/>
    </row>
    <row r="83" spans="2:11" x14ac:dyDescent="0.25">
      <c r="B83" s="7"/>
      <c r="C83" s="12">
        <v>323</v>
      </c>
      <c r="D83" s="12"/>
      <c r="E83" s="12" t="s">
        <v>103</v>
      </c>
      <c r="F83" s="48">
        <f>SUM(F84:F91)</f>
        <v>51385.79</v>
      </c>
      <c r="G83" s="48"/>
      <c r="H83" s="48"/>
      <c r="I83" s="88">
        <f>SUM(I84:I91)</f>
        <v>49480.839999999989</v>
      </c>
      <c r="J83" s="48">
        <f t="shared" si="8"/>
        <v>96.292846718908066</v>
      </c>
      <c r="K83" s="48"/>
    </row>
    <row r="84" spans="2:11" x14ac:dyDescent="0.25">
      <c r="B84" s="7"/>
      <c r="C84" s="12">
        <v>3231</v>
      </c>
      <c r="D84" s="12"/>
      <c r="E84" s="12" t="s">
        <v>104</v>
      </c>
      <c r="F84" s="48">
        <v>13009.45</v>
      </c>
      <c r="G84" s="48"/>
      <c r="H84" s="48"/>
      <c r="I84" s="88">
        <v>12910.14</v>
      </c>
      <c r="J84" s="48">
        <f t="shared" si="8"/>
        <v>99.236631833013689</v>
      </c>
      <c r="K84" s="48"/>
    </row>
    <row r="85" spans="2:11" x14ac:dyDescent="0.25">
      <c r="B85" s="7"/>
      <c r="C85" s="12">
        <v>3232</v>
      </c>
      <c r="D85" s="12"/>
      <c r="E85" s="12" t="s">
        <v>105</v>
      </c>
      <c r="F85" s="48">
        <v>13007.34</v>
      </c>
      <c r="G85" s="48"/>
      <c r="H85" s="48"/>
      <c r="I85" s="88">
        <v>10496.35</v>
      </c>
      <c r="J85" s="48">
        <f t="shared" si="8"/>
        <v>80.695591873511418</v>
      </c>
      <c r="K85" s="48"/>
    </row>
    <row r="86" spans="2:11" x14ac:dyDescent="0.25">
      <c r="B86" s="7"/>
      <c r="C86" s="12">
        <v>3234</v>
      </c>
      <c r="D86" s="12"/>
      <c r="E86" s="12" t="s">
        <v>106</v>
      </c>
      <c r="F86" s="48">
        <v>16678.580000000002</v>
      </c>
      <c r="G86" s="48"/>
      <c r="H86" s="48"/>
      <c r="I86" s="88">
        <v>17122.96</v>
      </c>
      <c r="J86" s="48">
        <f t="shared" si="8"/>
        <v>102.66437550438945</v>
      </c>
      <c r="K86" s="48"/>
    </row>
    <row r="87" spans="2:11" x14ac:dyDescent="0.25">
      <c r="B87" s="7"/>
      <c r="C87" s="12">
        <v>3235</v>
      </c>
      <c r="D87" s="12"/>
      <c r="E87" s="12" t="s">
        <v>107</v>
      </c>
      <c r="F87" s="48">
        <v>851.12</v>
      </c>
      <c r="G87" s="48"/>
      <c r="H87" s="48"/>
      <c r="I87" s="88">
        <v>375.34</v>
      </c>
      <c r="J87" s="48">
        <f t="shared" si="8"/>
        <v>44.099539430397591</v>
      </c>
      <c r="K87" s="48"/>
    </row>
    <row r="88" spans="2:11" x14ac:dyDescent="0.25">
      <c r="B88" s="7"/>
      <c r="C88" s="12">
        <v>3236</v>
      </c>
      <c r="D88" s="12"/>
      <c r="E88" s="12" t="s">
        <v>108</v>
      </c>
      <c r="F88" s="48">
        <v>3088.6</v>
      </c>
      <c r="G88" s="48"/>
      <c r="H88" s="48"/>
      <c r="I88" s="88">
        <v>3994.08</v>
      </c>
      <c r="J88" s="48">
        <f t="shared" si="8"/>
        <v>129.3168425823998</v>
      </c>
      <c r="K88" s="48"/>
    </row>
    <row r="89" spans="2:11" x14ac:dyDescent="0.25">
      <c r="B89" s="7"/>
      <c r="C89" s="12">
        <v>3237</v>
      </c>
      <c r="D89" s="12"/>
      <c r="E89" s="12" t="s">
        <v>109</v>
      </c>
      <c r="F89" s="48">
        <v>3223.68</v>
      </c>
      <c r="G89" s="48"/>
      <c r="H89" s="48"/>
      <c r="I89" s="88">
        <v>2907.56</v>
      </c>
      <c r="J89" s="48">
        <f t="shared" si="8"/>
        <v>90.193815763351211</v>
      </c>
      <c r="K89" s="48"/>
    </row>
    <row r="90" spans="2:11" x14ac:dyDescent="0.25">
      <c r="B90" s="7"/>
      <c r="C90" s="12">
        <v>3238</v>
      </c>
      <c r="D90" s="12"/>
      <c r="E90" s="12" t="s">
        <v>110</v>
      </c>
      <c r="F90" s="48">
        <v>1493.84</v>
      </c>
      <c r="G90" s="48"/>
      <c r="H90" s="48"/>
      <c r="I90" s="88">
        <v>1608.32</v>
      </c>
      <c r="J90" s="48">
        <f t="shared" si="8"/>
        <v>107.66347132222995</v>
      </c>
      <c r="K90" s="48"/>
    </row>
    <row r="91" spans="2:11" x14ac:dyDescent="0.25">
      <c r="B91" s="7"/>
      <c r="C91" s="12">
        <v>3239</v>
      </c>
      <c r="D91" s="12"/>
      <c r="E91" s="12" t="s">
        <v>111</v>
      </c>
      <c r="F91" s="48">
        <v>33.18</v>
      </c>
      <c r="G91" s="48"/>
      <c r="H91" s="48"/>
      <c r="I91" s="88">
        <v>66.09</v>
      </c>
      <c r="J91" s="48">
        <f t="shared" si="8"/>
        <v>199.18625678119349</v>
      </c>
      <c r="K91" s="48"/>
    </row>
    <row r="92" spans="2:11" x14ac:dyDescent="0.25">
      <c r="B92" s="7"/>
      <c r="C92" s="12">
        <v>324</v>
      </c>
      <c r="D92" s="12"/>
      <c r="E92" s="12" t="s">
        <v>112</v>
      </c>
      <c r="F92" s="48">
        <f>F93</f>
        <v>7646.84</v>
      </c>
      <c r="G92" s="48"/>
      <c r="H92" s="48"/>
      <c r="I92" s="88">
        <f>I93</f>
        <v>363.09</v>
      </c>
      <c r="J92" s="48">
        <f t="shared" si="8"/>
        <v>4.748235872595739</v>
      </c>
      <c r="K92" s="48"/>
    </row>
    <row r="93" spans="2:11" x14ac:dyDescent="0.25">
      <c r="B93" s="7"/>
      <c r="C93" s="12">
        <v>3241</v>
      </c>
      <c r="D93" s="12"/>
      <c r="E93" s="12" t="s">
        <v>112</v>
      </c>
      <c r="F93" s="48">
        <v>7646.84</v>
      </c>
      <c r="G93" s="48"/>
      <c r="H93" s="48"/>
      <c r="I93" s="88">
        <v>363.09</v>
      </c>
      <c r="J93" s="48">
        <f t="shared" si="8"/>
        <v>4.748235872595739</v>
      </c>
      <c r="K93" s="48"/>
    </row>
    <row r="94" spans="2:11" x14ac:dyDescent="0.25">
      <c r="B94" s="7"/>
      <c r="C94" s="12">
        <v>329</v>
      </c>
      <c r="D94" s="12"/>
      <c r="E94" s="12" t="s">
        <v>113</v>
      </c>
      <c r="F94" s="48">
        <f>SUM(F95:F100)</f>
        <v>10076.57</v>
      </c>
      <c r="G94" s="48"/>
      <c r="H94" s="48"/>
      <c r="I94" s="88">
        <f>SUM(I95:I100)</f>
        <v>3127.29</v>
      </c>
      <c r="J94" s="48">
        <f t="shared" si="8"/>
        <v>31.035262991275804</v>
      </c>
      <c r="K94" s="48"/>
    </row>
    <row r="95" spans="2:11" x14ac:dyDescent="0.25">
      <c r="B95" s="7"/>
      <c r="C95" s="12">
        <v>3292</v>
      </c>
      <c r="D95" s="12"/>
      <c r="E95" s="12" t="s">
        <v>114</v>
      </c>
      <c r="F95" s="48">
        <v>1620.56</v>
      </c>
      <c r="G95" s="48"/>
      <c r="H95" s="48"/>
      <c r="I95" s="88">
        <v>1626.05</v>
      </c>
      <c r="J95" s="48">
        <f t="shared" si="8"/>
        <v>100.33877178259367</v>
      </c>
      <c r="K95" s="48"/>
    </row>
    <row r="96" spans="2:11" x14ac:dyDescent="0.25">
      <c r="B96" s="7"/>
      <c r="C96" s="12">
        <v>3293</v>
      </c>
      <c r="D96" s="12"/>
      <c r="E96" s="12" t="s">
        <v>115</v>
      </c>
      <c r="F96" s="48">
        <v>470.87</v>
      </c>
      <c r="G96" s="48"/>
      <c r="H96" s="48"/>
      <c r="I96" s="88">
        <v>265.64999999999998</v>
      </c>
      <c r="J96" s="48">
        <f t="shared" si="8"/>
        <v>56.416845413808481</v>
      </c>
      <c r="K96" s="48"/>
    </row>
    <row r="97" spans="2:11" x14ac:dyDescent="0.25">
      <c r="B97" s="7"/>
      <c r="C97" s="12">
        <v>3294</v>
      </c>
      <c r="D97" s="12"/>
      <c r="E97" s="12" t="s">
        <v>167</v>
      </c>
      <c r="F97" s="48"/>
      <c r="G97" s="48"/>
      <c r="H97" s="48"/>
      <c r="I97" s="88">
        <v>13.27</v>
      </c>
      <c r="J97" s="48"/>
      <c r="K97" s="48"/>
    </row>
    <row r="98" spans="2:11" x14ac:dyDescent="0.25">
      <c r="B98" s="7"/>
      <c r="C98" s="12">
        <v>3295</v>
      </c>
      <c r="D98" s="12"/>
      <c r="E98" s="12" t="s">
        <v>116</v>
      </c>
      <c r="F98" s="48">
        <v>3369.5</v>
      </c>
      <c r="G98" s="48"/>
      <c r="H98" s="48"/>
      <c r="I98" s="88">
        <v>840</v>
      </c>
      <c r="J98" s="48">
        <f t="shared" si="8"/>
        <v>24.929514764801901</v>
      </c>
      <c r="K98" s="48"/>
    </row>
    <row r="99" spans="2:11" x14ac:dyDescent="0.25">
      <c r="B99" s="7"/>
      <c r="C99" s="12">
        <v>3296</v>
      </c>
      <c r="D99" s="12"/>
      <c r="E99" s="12" t="s">
        <v>117</v>
      </c>
      <c r="F99" s="48">
        <v>4043.9</v>
      </c>
      <c r="G99" s="48"/>
      <c r="H99" s="48"/>
      <c r="I99" s="88"/>
      <c r="J99" s="48"/>
      <c r="K99" s="48"/>
    </row>
    <row r="100" spans="2:11" x14ac:dyDescent="0.25">
      <c r="B100" s="7"/>
      <c r="C100" s="12">
        <v>3299</v>
      </c>
      <c r="D100" s="12"/>
      <c r="E100" s="12" t="s">
        <v>113</v>
      </c>
      <c r="F100" s="48">
        <v>571.74</v>
      </c>
      <c r="G100" s="48"/>
      <c r="H100" s="48"/>
      <c r="I100" s="88">
        <v>382.32</v>
      </c>
      <c r="J100" s="48">
        <f t="shared" si="8"/>
        <v>66.869556091929894</v>
      </c>
      <c r="K100" s="48"/>
    </row>
    <row r="101" spans="2:11" x14ac:dyDescent="0.25">
      <c r="B101" s="7"/>
      <c r="C101" s="12">
        <v>34</v>
      </c>
      <c r="D101" s="12"/>
      <c r="E101" s="12" t="s">
        <v>118</v>
      </c>
      <c r="F101" s="48">
        <f>F102</f>
        <v>2573.8599999999997</v>
      </c>
      <c r="G101" s="48">
        <v>664</v>
      </c>
      <c r="H101" s="48">
        <v>715</v>
      </c>
      <c r="I101" s="88">
        <f>I102</f>
        <v>703.31</v>
      </c>
      <c r="J101" s="48">
        <f t="shared" si="8"/>
        <v>27.325107037678819</v>
      </c>
      <c r="K101" s="48">
        <f t="shared" si="9"/>
        <v>98.365034965034965</v>
      </c>
    </row>
    <row r="102" spans="2:11" x14ac:dyDescent="0.25">
      <c r="B102" s="7"/>
      <c r="C102" s="12">
        <v>343</v>
      </c>
      <c r="D102" s="12"/>
      <c r="E102" s="12" t="s">
        <v>119</v>
      </c>
      <c r="F102" s="48">
        <f>SUM(F103:F104)</f>
        <v>2573.8599999999997</v>
      </c>
      <c r="G102" s="48"/>
      <c r="H102" s="48"/>
      <c r="I102" s="88">
        <f>SUM(I103:I104)</f>
        <v>703.31</v>
      </c>
      <c r="J102" s="48">
        <f t="shared" si="8"/>
        <v>27.325107037678819</v>
      </c>
      <c r="K102" s="48"/>
    </row>
    <row r="103" spans="2:11" x14ac:dyDescent="0.25">
      <c r="B103" s="7"/>
      <c r="C103" s="12">
        <v>3431</v>
      </c>
      <c r="D103" s="12"/>
      <c r="E103" s="12" t="s">
        <v>120</v>
      </c>
      <c r="F103" s="48">
        <v>688.01</v>
      </c>
      <c r="G103" s="48"/>
      <c r="H103" s="48"/>
      <c r="I103" s="88">
        <v>691.8</v>
      </c>
      <c r="J103" s="48">
        <f t="shared" si="8"/>
        <v>100.5508640862778</v>
      </c>
      <c r="K103" s="48"/>
    </row>
    <row r="104" spans="2:11" x14ac:dyDescent="0.25">
      <c r="B104" s="7"/>
      <c r="C104" s="12">
        <v>3433</v>
      </c>
      <c r="D104" s="12"/>
      <c r="E104" s="12" t="s">
        <v>121</v>
      </c>
      <c r="F104" s="48">
        <v>1885.85</v>
      </c>
      <c r="G104" s="48"/>
      <c r="H104" s="48"/>
      <c r="I104" s="88">
        <v>11.51</v>
      </c>
      <c r="J104" s="48">
        <f t="shared" si="8"/>
        <v>0.61033486226370082</v>
      </c>
      <c r="K104" s="48"/>
    </row>
    <row r="105" spans="2:11" ht="25.5" x14ac:dyDescent="0.25">
      <c r="B105" s="7"/>
      <c r="C105" s="12">
        <v>37</v>
      </c>
      <c r="D105" s="12"/>
      <c r="E105" s="12" t="s">
        <v>122</v>
      </c>
      <c r="F105" s="48">
        <f>F106</f>
        <v>6251.93</v>
      </c>
      <c r="G105" s="48">
        <v>6736</v>
      </c>
      <c r="H105" s="48">
        <v>6600</v>
      </c>
      <c r="I105" s="88">
        <f>I106</f>
        <v>3562.46</v>
      </c>
      <c r="J105" s="48">
        <f t="shared" si="8"/>
        <v>56.981764031267147</v>
      </c>
      <c r="K105" s="48">
        <f t="shared" si="9"/>
        <v>53.976666666666659</v>
      </c>
    </row>
    <row r="106" spans="2:11" x14ac:dyDescent="0.25">
      <c r="B106" s="7"/>
      <c r="C106" s="12">
        <v>372</v>
      </c>
      <c r="D106" s="12"/>
      <c r="E106" s="12" t="s">
        <v>123</v>
      </c>
      <c r="F106" s="48">
        <f>F107+F108</f>
        <v>6251.93</v>
      </c>
      <c r="G106" s="48"/>
      <c r="H106" s="48"/>
      <c r="I106" s="88">
        <f>I107+I108</f>
        <v>3562.46</v>
      </c>
      <c r="J106" s="48">
        <f t="shared" si="8"/>
        <v>56.981764031267147</v>
      </c>
      <c r="K106" s="48"/>
    </row>
    <row r="107" spans="2:11" x14ac:dyDescent="0.25">
      <c r="B107" s="7"/>
      <c r="C107" s="12">
        <v>3721</v>
      </c>
      <c r="D107" s="12"/>
      <c r="E107" s="12" t="s">
        <v>124</v>
      </c>
      <c r="F107" s="48">
        <v>6251.93</v>
      </c>
      <c r="G107" s="48"/>
      <c r="H107" s="48"/>
      <c r="I107" s="88">
        <v>3248.09</v>
      </c>
      <c r="J107" s="48">
        <f t="shared" si="8"/>
        <v>51.953396791070915</v>
      </c>
      <c r="K107" s="48"/>
    </row>
    <row r="108" spans="2:11" x14ac:dyDescent="0.25">
      <c r="B108" s="7"/>
      <c r="C108" s="12">
        <v>3722</v>
      </c>
      <c r="D108" s="12"/>
      <c r="E108" s="12" t="s">
        <v>125</v>
      </c>
      <c r="F108" s="48"/>
      <c r="G108" s="48"/>
      <c r="H108" s="48"/>
      <c r="I108" s="88">
        <v>314.37</v>
      </c>
      <c r="J108" s="48"/>
      <c r="K108" s="48"/>
    </row>
    <row r="109" spans="2:11" x14ac:dyDescent="0.25">
      <c r="B109" s="7"/>
      <c r="C109" s="12">
        <v>38</v>
      </c>
      <c r="D109" s="12"/>
      <c r="E109" s="12" t="s">
        <v>126</v>
      </c>
      <c r="F109" s="48"/>
      <c r="G109" s="48"/>
      <c r="H109" s="48"/>
      <c r="I109" s="88">
        <f>I110</f>
        <v>1698.25</v>
      </c>
      <c r="J109" s="48"/>
      <c r="K109" s="48"/>
    </row>
    <row r="110" spans="2:11" x14ac:dyDescent="0.25">
      <c r="B110" s="7"/>
      <c r="C110" s="12">
        <v>381</v>
      </c>
      <c r="D110" s="12"/>
      <c r="E110" s="12" t="s">
        <v>81</v>
      </c>
      <c r="F110" s="48"/>
      <c r="G110" s="48"/>
      <c r="H110" s="48"/>
      <c r="I110" s="88">
        <f>I111</f>
        <v>1698.25</v>
      </c>
      <c r="J110" s="48"/>
      <c r="K110" s="48"/>
    </row>
    <row r="111" spans="2:11" x14ac:dyDescent="0.25">
      <c r="B111" s="7"/>
      <c r="C111" s="12">
        <v>3812</v>
      </c>
      <c r="D111" s="12"/>
      <c r="E111" s="12" t="s">
        <v>127</v>
      </c>
      <c r="F111" s="48"/>
      <c r="G111" s="48"/>
      <c r="H111" s="48"/>
      <c r="I111" s="88">
        <v>1698.25</v>
      </c>
      <c r="J111" s="48"/>
      <c r="K111" s="48"/>
    </row>
    <row r="112" spans="2:11" x14ac:dyDescent="0.25">
      <c r="B112" s="10">
        <v>4</v>
      </c>
      <c r="C112" s="11"/>
      <c r="D112" s="11"/>
      <c r="E112" s="24" t="s">
        <v>5</v>
      </c>
      <c r="F112" s="59">
        <f>SUM(F113+F123)</f>
        <v>32200.54</v>
      </c>
      <c r="G112" s="59">
        <f t="shared" ref="G112:H112" si="10">SUM(G113+G123)</f>
        <v>5309</v>
      </c>
      <c r="H112" s="59">
        <f t="shared" si="10"/>
        <v>26870</v>
      </c>
      <c r="I112" s="59">
        <f>SUM(I113+I123)</f>
        <v>28401.960000000003</v>
      </c>
      <c r="J112" s="59">
        <f t="shared" si="8"/>
        <v>88.203365533621493</v>
      </c>
      <c r="K112" s="59">
        <f t="shared" si="9"/>
        <v>105.70137700037216</v>
      </c>
    </row>
    <row r="113" spans="2:11" x14ac:dyDescent="0.25">
      <c r="B113" s="12"/>
      <c r="C113" s="49">
        <v>42</v>
      </c>
      <c r="D113" s="49"/>
      <c r="E113" s="50" t="s">
        <v>128</v>
      </c>
      <c r="F113" s="51">
        <f>SUM(F114+F121)</f>
        <v>32200.54</v>
      </c>
      <c r="G113" s="52">
        <v>5309</v>
      </c>
      <c r="H113" s="48">
        <v>12934</v>
      </c>
      <c r="I113" s="48">
        <f>SUM(I114+I121)</f>
        <v>25406.760000000002</v>
      </c>
      <c r="J113" s="48">
        <f t="shared" si="8"/>
        <v>78.901658170949929</v>
      </c>
      <c r="K113" s="48">
        <f t="shared" si="9"/>
        <v>196.43389516004331</v>
      </c>
    </row>
    <row r="114" spans="2:11" x14ac:dyDescent="0.25">
      <c r="B114" s="12"/>
      <c r="C114" s="49">
        <v>422</v>
      </c>
      <c r="D114" s="49"/>
      <c r="E114" s="50" t="s">
        <v>129</v>
      </c>
      <c r="F114" s="51">
        <f>SUM(F115:F120)</f>
        <v>30824.62</v>
      </c>
      <c r="G114" s="52"/>
      <c r="H114" s="48"/>
      <c r="I114" s="48">
        <f>SUM(I115:I120)</f>
        <v>24280.02</v>
      </c>
      <c r="J114" s="48">
        <f t="shared" si="8"/>
        <v>78.76827029822266</v>
      </c>
      <c r="K114" s="48"/>
    </row>
    <row r="115" spans="2:11" x14ac:dyDescent="0.25">
      <c r="B115" s="12"/>
      <c r="C115" s="49">
        <v>4221</v>
      </c>
      <c r="D115" s="49"/>
      <c r="E115" s="50" t="s">
        <v>130</v>
      </c>
      <c r="F115" s="51">
        <v>29655.22</v>
      </c>
      <c r="G115" s="52"/>
      <c r="H115" s="48"/>
      <c r="I115" s="48">
        <v>7576.38</v>
      </c>
      <c r="J115" s="48">
        <f t="shared" si="8"/>
        <v>25.548217143558539</v>
      </c>
      <c r="K115" s="48"/>
    </row>
    <row r="116" spans="2:11" x14ac:dyDescent="0.25">
      <c r="B116" s="12"/>
      <c r="C116" s="49">
        <v>4222</v>
      </c>
      <c r="D116" s="49"/>
      <c r="E116" s="50" t="s">
        <v>131</v>
      </c>
      <c r="F116" s="51">
        <v>9.9600000000000009</v>
      </c>
      <c r="G116" s="52"/>
      <c r="H116" s="48"/>
      <c r="I116" s="48">
        <v>358.21</v>
      </c>
      <c r="J116" s="48">
        <f t="shared" si="8"/>
        <v>3596.4859437751002</v>
      </c>
      <c r="K116" s="48"/>
    </row>
    <row r="117" spans="2:11" x14ac:dyDescent="0.25">
      <c r="B117" s="12"/>
      <c r="C117" s="49">
        <v>4223</v>
      </c>
      <c r="D117" s="49"/>
      <c r="E117" s="50" t="s">
        <v>132</v>
      </c>
      <c r="F117" s="51"/>
      <c r="G117" s="52"/>
      <c r="H117" s="48"/>
      <c r="I117" s="48">
        <v>1812.5</v>
      </c>
      <c r="J117" s="48"/>
      <c r="K117" s="48"/>
    </row>
    <row r="118" spans="2:11" x14ac:dyDescent="0.25">
      <c r="B118" s="12"/>
      <c r="C118" s="49">
        <v>4224</v>
      </c>
      <c r="D118" s="49"/>
      <c r="E118" s="50" t="s">
        <v>166</v>
      </c>
      <c r="F118" s="51">
        <v>33.700000000000003</v>
      </c>
      <c r="G118" s="52"/>
      <c r="H118" s="48"/>
      <c r="I118" s="48"/>
      <c r="J118" s="48"/>
      <c r="K118" s="48"/>
    </row>
    <row r="119" spans="2:11" x14ac:dyDescent="0.25">
      <c r="B119" s="12"/>
      <c r="C119" s="49">
        <v>4226</v>
      </c>
      <c r="D119" s="49"/>
      <c r="E119" s="50" t="s">
        <v>133</v>
      </c>
      <c r="F119" s="51">
        <v>709.78</v>
      </c>
      <c r="G119" s="52"/>
      <c r="H119" s="48"/>
      <c r="I119" s="48">
        <v>827.31</v>
      </c>
      <c r="J119" s="48">
        <f t="shared" si="8"/>
        <v>116.55865197666881</v>
      </c>
      <c r="K119" s="48"/>
    </row>
    <row r="120" spans="2:11" x14ac:dyDescent="0.25">
      <c r="B120" s="12"/>
      <c r="C120" s="49">
        <v>4227</v>
      </c>
      <c r="D120" s="49"/>
      <c r="E120" s="50" t="s">
        <v>134</v>
      </c>
      <c r="F120" s="51">
        <v>415.96</v>
      </c>
      <c r="G120" s="52"/>
      <c r="H120" s="48"/>
      <c r="I120" s="48">
        <v>13705.62</v>
      </c>
      <c r="J120" s="48">
        <f t="shared" si="8"/>
        <v>3294.9370131743444</v>
      </c>
      <c r="K120" s="48"/>
    </row>
    <row r="121" spans="2:11" x14ac:dyDescent="0.25">
      <c r="B121" s="12"/>
      <c r="C121" s="49">
        <v>424</v>
      </c>
      <c r="D121" s="49"/>
      <c r="E121" s="50" t="s">
        <v>135</v>
      </c>
      <c r="F121" s="51">
        <f>F122</f>
        <v>1375.92</v>
      </c>
      <c r="G121" s="52"/>
      <c r="H121" s="48"/>
      <c r="I121" s="48">
        <f>I122</f>
        <v>1126.74</v>
      </c>
      <c r="J121" s="48">
        <f t="shared" si="8"/>
        <v>81.889935461364033</v>
      </c>
      <c r="K121" s="48"/>
    </row>
    <row r="122" spans="2:11" x14ac:dyDescent="0.25">
      <c r="B122" s="12"/>
      <c r="C122" s="49">
        <v>4241</v>
      </c>
      <c r="D122" s="49"/>
      <c r="E122" s="50" t="s">
        <v>136</v>
      </c>
      <c r="F122" s="51">
        <v>1375.92</v>
      </c>
      <c r="G122" s="52"/>
      <c r="H122" s="48"/>
      <c r="I122" s="48">
        <v>1126.74</v>
      </c>
      <c r="J122" s="48">
        <f t="shared" si="8"/>
        <v>81.889935461364033</v>
      </c>
      <c r="K122" s="48"/>
    </row>
    <row r="123" spans="2:11" x14ac:dyDescent="0.25">
      <c r="B123" s="12"/>
      <c r="C123" s="49">
        <v>45</v>
      </c>
      <c r="D123" s="49"/>
      <c r="E123" s="50" t="s">
        <v>137</v>
      </c>
      <c r="F123" s="51"/>
      <c r="G123" s="52">
        <v>0</v>
      </c>
      <c r="H123" s="48">
        <v>13936</v>
      </c>
      <c r="I123" s="48">
        <f>I124</f>
        <v>2995.2</v>
      </c>
      <c r="J123" s="48"/>
      <c r="K123" s="48">
        <f t="shared" si="9"/>
        <v>21.492537313432834</v>
      </c>
    </row>
    <row r="124" spans="2:11" x14ac:dyDescent="0.25">
      <c r="B124" s="12"/>
      <c r="C124" s="49">
        <v>451</v>
      </c>
      <c r="D124" s="49"/>
      <c r="E124" s="50" t="s">
        <v>168</v>
      </c>
      <c r="F124" s="51"/>
      <c r="G124" s="52"/>
      <c r="H124" s="48"/>
      <c r="I124" s="48">
        <f>I125</f>
        <v>2995.2</v>
      </c>
      <c r="J124" s="48"/>
      <c r="K124" s="48"/>
    </row>
    <row r="125" spans="2:11" x14ac:dyDescent="0.25">
      <c r="B125" s="12"/>
      <c r="C125" s="49">
        <v>4511</v>
      </c>
      <c r="D125" s="49"/>
      <c r="E125" s="50" t="s">
        <v>168</v>
      </c>
      <c r="F125" s="51"/>
      <c r="G125" s="52"/>
      <c r="H125" s="48"/>
      <c r="I125" s="48">
        <v>2995.2</v>
      </c>
      <c r="J125" s="48"/>
      <c r="K125" s="48"/>
    </row>
    <row r="126" spans="2:11" x14ac:dyDescent="0.25">
      <c r="B126" s="100"/>
      <c r="C126" s="107"/>
      <c r="D126" s="107"/>
      <c r="E126" s="108"/>
      <c r="F126" s="109"/>
      <c r="G126" s="101"/>
      <c r="H126" s="101"/>
      <c r="I126" s="101"/>
      <c r="J126" s="101"/>
      <c r="K126" s="101"/>
    </row>
    <row r="127" spans="2:11" x14ac:dyDescent="0.25">
      <c r="B127" s="176" t="s">
        <v>196</v>
      </c>
      <c r="C127" s="177"/>
      <c r="D127" s="177"/>
      <c r="E127" s="177"/>
      <c r="F127" s="177"/>
      <c r="G127" s="177"/>
      <c r="H127" s="177"/>
      <c r="I127" s="177"/>
      <c r="J127" s="177"/>
      <c r="K127" s="178"/>
    </row>
    <row r="128" spans="2:11" ht="25.5" x14ac:dyDescent="0.25">
      <c r="B128" s="167" t="s">
        <v>181</v>
      </c>
      <c r="C128" s="168"/>
      <c r="D128" s="168"/>
      <c r="E128" s="40" t="s">
        <v>182</v>
      </c>
      <c r="F128" s="40" t="s">
        <v>161</v>
      </c>
      <c r="G128" s="40" t="s">
        <v>163</v>
      </c>
      <c r="H128" s="40" t="s">
        <v>209</v>
      </c>
      <c r="I128" s="40" t="s">
        <v>164</v>
      </c>
      <c r="J128" s="40" t="s">
        <v>16</v>
      </c>
      <c r="K128" s="40" t="s">
        <v>49</v>
      </c>
    </row>
    <row r="129" spans="2:11" x14ac:dyDescent="0.25">
      <c r="B129" s="167">
        <v>1</v>
      </c>
      <c r="C129" s="168"/>
      <c r="D129" s="168"/>
      <c r="E129" s="169"/>
      <c r="F129" s="40">
        <v>2</v>
      </c>
      <c r="G129" s="40">
        <v>3</v>
      </c>
      <c r="H129" s="40">
        <v>4</v>
      </c>
      <c r="I129" s="40">
        <v>5</v>
      </c>
      <c r="J129" s="40" t="s">
        <v>18</v>
      </c>
      <c r="K129" s="40" t="s">
        <v>19</v>
      </c>
    </row>
    <row r="130" spans="2:11" x14ac:dyDescent="0.25">
      <c r="B130" s="94">
        <v>9</v>
      </c>
      <c r="C130" s="95"/>
      <c r="D130" s="94"/>
      <c r="E130" s="94"/>
      <c r="F130" s="96">
        <v>-5800.73</v>
      </c>
      <c r="G130" s="96">
        <v>0</v>
      </c>
      <c r="H130" s="96">
        <v>0</v>
      </c>
      <c r="I130" s="96">
        <v>-25127.919999999998</v>
      </c>
      <c r="J130" s="97">
        <f>I130/F130*100</f>
        <v>433.18547837944533</v>
      </c>
      <c r="K130" s="97"/>
    </row>
    <row r="131" spans="2:11" x14ac:dyDescent="0.25">
      <c r="B131" s="94"/>
      <c r="C131" s="94">
        <v>92</v>
      </c>
      <c r="D131" s="94"/>
      <c r="E131" s="98" t="s">
        <v>183</v>
      </c>
      <c r="F131" s="96">
        <v>-5800.73</v>
      </c>
      <c r="G131" s="96">
        <v>0</v>
      </c>
      <c r="H131" s="96">
        <v>0</v>
      </c>
      <c r="I131" s="96">
        <v>-25127.919999999998</v>
      </c>
      <c r="J131" s="97">
        <f t="shared" ref="J131:J134" si="11">I131/F131*100</f>
        <v>433.18547837944533</v>
      </c>
      <c r="K131" s="97"/>
    </row>
    <row r="132" spans="2:11" x14ac:dyDescent="0.25">
      <c r="B132" s="90"/>
      <c r="C132" s="90">
        <v>922</v>
      </c>
      <c r="D132" s="90"/>
      <c r="E132" s="91" t="s">
        <v>184</v>
      </c>
      <c r="F132" s="93">
        <v>-5800.73</v>
      </c>
      <c r="G132" s="93">
        <v>0</v>
      </c>
      <c r="H132" s="93">
        <v>0</v>
      </c>
      <c r="I132" s="93">
        <v>-25127.919999999998</v>
      </c>
      <c r="J132" s="97">
        <f t="shared" si="11"/>
        <v>433.18547837944533</v>
      </c>
      <c r="K132" s="97"/>
    </row>
    <row r="133" spans="2:11" x14ac:dyDescent="0.25">
      <c r="B133" s="90"/>
      <c r="C133" s="90">
        <v>9221</v>
      </c>
      <c r="D133" s="90"/>
      <c r="E133" s="91" t="s">
        <v>185</v>
      </c>
      <c r="F133" s="93"/>
      <c r="G133" s="93">
        <v>0</v>
      </c>
      <c r="H133" s="93">
        <v>0</v>
      </c>
      <c r="I133" s="93"/>
      <c r="J133" s="97"/>
      <c r="K133" s="97"/>
    </row>
    <row r="134" spans="2:11" x14ac:dyDescent="0.25">
      <c r="B134" s="90"/>
      <c r="C134" s="90">
        <v>9222</v>
      </c>
      <c r="D134" s="90"/>
      <c r="E134" s="91" t="s">
        <v>186</v>
      </c>
      <c r="F134" s="93">
        <v>-5800.73</v>
      </c>
      <c r="G134" s="93">
        <v>0</v>
      </c>
      <c r="H134" s="93">
        <v>0</v>
      </c>
      <c r="I134" s="93">
        <v>-25127.919999999998</v>
      </c>
      <c r="J134" s="97">
        <f t="shared" si="11"/>
        <v>433.18547837944533</v>
      </c>
      <c r="K134" s="97"/>
    </row>
    <row r="137" spans="2:11" x14ac:dyDescent="0.25">
      <c r="F137" s="60"/>
      <c r="G137" s="60"/>
      <c r="H137" s="60"/>
      <c r="I137" s="60"/>
      <c r="J137" s="60"/>
    </row>
  </sheetData>
  <mergeCells count="16">
    <mergeCell ref="B2:K2"/>
    <mergeCell ref="B4:K4"/>
    <mergeCell ref="B6:K6"/>
    <mergeCell ref="B9:D9"/>
    <mergeCell ref="B47:D47"/>
    <mergeCell ref="B8:K8"/>
    <mergeCell ref="B10:E10"/>
    <mergeCell ref="B128:D128"/>
    <mergeCell ref="B129:E129"/>
    <mergeCell ref="B57:D57"/>
    <mergeCell ref="B46:K46"/>
    <mergeCell ref="B56:K56"/>
    <mergeCell ref="B127:K127"/>
    <mergeCell ref="B58:E58"/>
    <mergeCell ref="B48:E48"/>
    <mergeCell ref="B54:E54"/>
  </mergeCells>
  <pageMargins left="0.25" right="0.25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41"/>
  <sheetViews>
    <sheetView topLeftCell="A13" zoomScaleNormal="100" workbookViewId="0">
      <selection activeCell="H19" sqref="H19"/>
    </sheetView>
  </sheetViews>
  <sheetFormatPr defaultRowHeight="15" x14ac:dyDescent="0.25"/>
  <cols>
    <col min="2" max="2" width="50" bestFit="1" customWidth="1"/>
    <col min="3" max="3" width="24.28515625" bestFit="1" customWidth="1"/>
    <col min="4" max="4" width="17" bestFit="1" customWidth="1"/>
    <col min="5" max="5" width="19.42578125" bestFit="1" customWidth="1"/>
    <col min="6" max="6" width="24.28515625" bestFit="1" customWidth="1"/>
    <col min="7" max="8" width="9.42578125" bestFit="1" customWidth="1"/>
    <col min="11" max="12" width="10.85546875" style="60" bestFit="1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42" t="s">
        <v>37</v>
      </c>
      <c r="C2" s="142"/>
      <c r="D2" s="142"/>
      <c r="E2" s="142"/>
      <c r="F2" s="142"/>
      <c r="G2" s="142"/>
      <c r="H2" s="142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0" t="s">
        <v>6</v>
      </c>
      <c r="C4" s="40" t="s">
        <v>161</v>
      </c>
      <c r="D4" s="40" t="s">
        <v>163</v>
      </c>
      <c r="E4" s="40" t="s">
        <v>209</v>
      </c>
      <c r="F4" s="40" t="s">
        <v>164</v>
      </c>
      <c r="G4" s="40" t="s">
        <v>16</v>
      </c>
      <c r="H4" s="40" t="s">
        <v>49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18</v>
      </c>
      <c r="H5" s="40" t="s">
        <v>19</v>
      </c>
    </row>
    <row r="6" spans="2:8" x14ac:dyDescent="0.25">
      <c r="B6" s="53" t="s">
        <v>36</v>
      </c>
      <c r="C6" s="59">
        <f>SUM(C7+C11+C15+C18+C13)</f>
        <v>1671880</v>
      </c>
      <c r="D6" s="59">
        <f t="shared" ref="D6:F6" si="0">SUM(D7+D11+D15+D18)</f>
        <v>1750430</v>
      </c>
      <c r="E6" s="59">
        <f t="shared" si="0"/>
        <v>1771005</v>
      </c>
      <c r="F6" s="59">
        <f t="shared" si="0"/>
        <v>1877317.07</v>
      </c>
      <c r="G6" s="88">
        <f>F6/C6*100</f>
        <v>112.2877879991387</v>
      </c>
      <c r="H6" s="88">
        <f>F6/E6*100</f>
        <v>106.0029231989746</v>
      </c>
    </row>
    <row r="7" spans="2:8" x14ac:dyDescent="0.25">
      <c r="B7" s="54" t="s">
        <v>34</v>
      </c>
      <c r="C7" s="59">
        <f>SUM(C8:C10)</f>
        <v>167565.41</v>
      </c>
      <c r="D7" s="59">
        <f t="shared" ref="D7:F7" si="1">SUM(D8:D9)</f>
        <v>177001</v>
      </c>
      <c r="E7" s="59">
        <f t="shared" si="1"/>
        <v>201026</v>
      </c>
      <c r="F7" s="59">
        <f t="shared" si="1"/>
        <v>173508.75</v>
      </c>
      <c r="G7" s="88">
        <f t="shared" ref="G7:G32" si="2">F7/C7*100</f>
        <v>103.5468776043934</v>
      </c>
      <c r="H7" s="88">
        <f t="shared" ref="H7:H32" si="3">F7/E7*100</f>
        <v>86.311596509904192</v>
      </c>
    </row>
    <row r="8" spans="2:8" x14ac:dyDescent="0.25">
      <c r="B8" s="34" t="s">
        <v>171</v>
      </c>
      <c r="C8" s="48">
        <v>8.17</v>
      </c>
      <c r="D8" s="48">
        <v>1</v>
      </c>
      <c r="E8" s="48">
        <v>10</v>
      </c>
      <c r="F8" s="88">
        <v>15.5</v>
      </c>
      <c r="G8" s="88">
        <f t="shared" si="2"/>
        <v>189.718482252142</v>
      </c>
      <c r="H8" s="88">
        <f t="shared" si="3"/>
        <v>155</v>
      </c>
    </row>
    <row r="9" spans="2:8" x14ac:dyDescent="0.25">
      <c r="B9" s="34" t="s">
        <v>170</v>
      </c>
      <c r="C9" s="48">
        <v>167529.53</v>
      </c>
      <c r="D9" s="48">
        <v>177000</v>
      </c>
      <c r="E9" s="48">
        <v>201016</v>
      </c>
      <c r="F9" s="88">
        <v>173493.25</v>
      </c>
      <c r="G9" s="88">
        <f t="shared" si="2"/>
        <v>103.55980226292046</v>
      </c>
      <c r="H9" s="88">
        <f t="shared" si="3"/>
        <v>86.308179448402129</v>
      </c>
    </row>
    <row r="10" spans="2:8" x14ac:dyDescent="0.25">
      <c r="B10" s="34" t="s">
        <v>172</v>
      </c>
      <c r="C10" s="48">
        <v>27.71</v>
      </c>
      <c r="D10" s="48">
        <v>0</v>
      </c>
      <c r="E10" s="48">
        <v>0</v>
      </c>
      <c r="F10" s="88">
        <v>0</v>
      </c>
      <c r="G10" s="88"/>
      <c r="H10" s="88"/>
    </row>
    <row r="11" spans="2:8" x14ac:dyDescent="0.25">
      <c r="B11" s="54" t="s">
        <v>29</v>
      </c>
      <c r="C11" s="59">
        <f>SUM(C12)</f>
        <v>10969.62</v>
      </c>
      <c r="D11" s="59">
        <f t="shared" ref="D11:F11" si="4">SUM(D12)</f>
        <v>8627</v>
      </c>
      <c r="E11" s="59">
        <f t="shared" si="4"/>
        <v>11500</v>
      </c>
      <c r="F11" s="59">
        <f t="shared" si="4"/>
        <v>13262.97</v>
      </c>
      <c r="G11" s="88">
        <f t="shared" si="2"/>
        <v>120.90637597291428</v>
      </c>
      <c r="H11" s="88">
        <f t="shared" si="3"/>
        <v>115.33017391304348</v>
      </c>
    </row>
    <row r="12" spans="2:8" x14ac:dyDescent="0.25">
      <c r="B12" s="55" t="s">
        <v>28</v>
      </c>
      <c r="C12" s="48">
        <v>10969.62</v>
      </c>
      <c r="D12" s="48">
        <v>8627</v>
      </c>
      <c r="E12" s="48">
        <v>11500</v>
      </c>
      <c r="F12" s="88">
        <v>13262.97</v>
      </c>
      <c r="G12" s="88">
        <f t="shared" si="2"/>
        <v>120.90637597291428</v>
      </c>
      <c r="H12" s="88">
        <f t="shared" si="3"/>
        <v>115.33017391304348</v>
      </c>
    </row>
    <row r="13" spans="2:8" x14ac:dyDescent="0.25">
      <c r="B13" s="54" t="s">
        <v>176</v>
      </c>
      <c r="C13" s="59">
        <f>C14</f>
        <v>57.87</v>
      </c>
      <c r="D13" s="59"/>
      <c r="E13" s="59"/>
      <c r="F13" s="89"/>
      <c r="G13" s="88"/>
      <c r="H13" s="88"/>
    </row>
    <row r="14" spans="2:8" x14ac:dyDescent="0.25">
      <c r="B14" s="55" t="s">
        <v>177</v>
      </c>
      <c r="C14" s="48">
        <v>57.87</v>
      </c>
      <c r="D14" s="48"/>
      <c r="E14" s="48"/>
      <c r="F14" s="88"/>
      <c r="G14" s="88"/>
      <c r="H14" s="88"/>
    </row>
    <row r="15" spans="2:8" x14ac:dyDescent="0.25">
      <c r="B15" s="54" t="s">
        <v>140</v>
      </c>
      <c r="C15" s="59">
        <f>SUM(C16:C17)</f>
        <v>1490296.19</v>
      </c>
      <c r="D15" s="59">
        <f t="shared" ref="D15:F15" si="5">SUM(D16:D17)</f>
        <v>1564138</v>
      </c>
      <c r="E15" s="59">
        <f t="shared" si="5"/>
        <v>1556052</v>
      </c>
      <c r="F15" s="59">
        <f t="shared" si="5"/>
        <v>1687549.86</v>
      </c>
      <c r="G15" s="88">
        <f t="shared" si="2"/>
        <v>113.2358702467058</v>
      </c>
      <c r="H15" s="88">
        <f t="shared" si="3"/>
        <v>108.45073686483487</v>
      </c>
    </row>
    <row r="16" spans="2:8" x14ac:dyDescent="0.25">
      <c r="B16" s="55" t="s">
        <v>173</v>
      </c>
      <c r="C16" s="48">
        <v>1484389.17</v>
      </c>
      <c r="D16" s="48">
        <v>1564138</v>
      </c>
      <c r="E16" s="48">
        <v>1538408</v>
      </c>
      <c r="F16" s="88">
        <v>1669905.86</v>
      </c>
      <c r="G16" s="88">
        <f t="shared" si="2"/>
        <v>112.49784717844582</v>
      </c>
      <c r="H16" s="88">
        <f t="shared" si="3"/>
        <v>108.54765835851087</v>
      </c>
    </row>
    <row r="17" spans="2:8" x14ac:dyDescent="0.25">
      <c r="B17" s="55" t="s">
        <v>174</v>
      </c>
      <c r="C17" s="48">
        <v>5907.02</v>
      </c>
      <c r="D17" s="48">
        <v>0</v>
      </c>
      <c r="E17" s="48">
        <v>17644</v>
      </c>
      <c r="F17" s="88">
        <v>17644</v>
      </c>
      <c r="G17" s="88">
        <f t="shared" si="2"/>
        <v>298.69545049788218</v>
      </c>
      <c r="H17" s="88">
        <f t="shared" si="3"/>
        <v>100</v>
      </c>
    </row>
    <row r="18" spans="2:8" x14ac:dyDescent="0.25">
      <c r="B18" s="56" t="s">
        <v>141</v>
      </c>
      <c r="C18" s="59">
        <f>SUM(C19)</f>
        <v>2990.91</v>
      </c>
      <c r="D18" s="59">
        <f t="shared" ref="D18:F18" si="6">SUM(D19)</f>
        <v>664</v>
      </c>
      <c r="E18" s="59">
        <f t="shared" si="6"/>
        <v>2427</v>
      </c>
      <c r="F18" s="59">
        <f t="shared" si="6"/>
        <v>2995.49</v>
      </c>
      <c r="G18" s="88">
        <f t="shared" si="2"/>
        <v>100.15313065254388</v>
      </c>
      <c r="H18" s="88">
        <f t="shared" si="3"/>
        <v>123.42356819118253</v>
      </c>
    </row>
    <row r="19" spans="2:8" x14ac:dyDescent="0.25">
      <c r="B19" s="57" t="s">
        <v>175</v>
      </c>
      <c r="C19" s="48">
        <v>2990.91</v>
      </c>
      <c r="D19" s="48">
        <v>664</v>
      </c>
      <c r="E19" s="48">
        <v>2427</v>
      </c>
      <c r="F19" s="88">
        <v>2995.49</v>
      </c>
      <c r="G19" s="88">
        <f t="shared" si="2"/>
        <v>100.15313065254388</v>
      </c>
      <c r="H19" s="88">
        <f t="shared" si="3"/>
        <v>123.42356819118253</v>
      </c>
    </row>
    <row r="20" spans="2:8" x14ac:dyDescent="0.25">
      <c r="B20" s="55"/>
      <c r="C20" s="48"/>
      <c r="D20" s="48"/>
      <c r="E20" s="48"/>
      <c r="F20" s="88"/>
      <c r="G20" s="88"/>
      <c r="H20" s="88"/>
    </row>
    <row r="21" spans="2:8" x14ac:dyDescent="0.25">
      <c r="B21" s="53" t="s">
        <v>35</v>
      </c>
      <c r="C21" s="59">
        <f>SUM(C22+C24+C28+C31+C26)</f>
        <v>1703386.0899999999</v>
      </c>
      <c r="D21" s="59">
        <f>SUM(D22+D24+D28+D31)</f>
        <v>1763840</v>
      </c>
      <c r="E21" s="59">
        <f>SUM(E22+E24+E28+E31)</f>
        <v>1764940</v>
      </c>
      <c r="F21" s="59">
        <f>SUM(F22+F24+F28+F31)</f>
        <v>1896379.15</v>
      </c>
      <c r="G21" s="88">
        <f t="shared" si="2"/>
        <v>111.32996571552371</v>
      </c>
      <c r="H21" s="88">
        <f t="shared" si="3"/>
        <v>107.44723050075355</v>
      </c>
    </row>
    <row r="22" spans="2:8" x14ac:dyDescent="0.25">
      <c r="B22" s="54" t="s">
        <v>34</v>
      </c>
      <c r="C22" s="59">
        <f>SUM(C23:C23)</f>
        <v>167565.41</v>
      </c>
      <c r="D22" s="59">
        <v>177001</v>
      </c>
      <c r="E22" s="59">
        <v>201026</v>
      </c>
      <c r="F22" s="59">
        <f>SUM(F23:F23)</f>
        <v>173508.75</v>
      </c>
      <c r="G22" s="88">
        <f t="shared" si="2"/>
        <v>103.5468776043934</v>
      </c>
      <c r="H22" s="88">
        <f t="shared" si="3"/>
        <v>86.311596509904192</v>
      </c>
    </row>
    <row r="23" spans="2:8" x14ac:dyDescent="0.25">
      <c r="B23" s="34" t="s">
        <v>33</v>
      </c>
      <c r="C23" s="48">
        <v>167565.41</v>
      </c>
      <c r="D23" s="48">
        <v>177001</v>
      </c>
      <c r="E23" s="48">
        <v>201026</v>
      </c>
      <c r="F23" s="88">
        <v>173508.75</v>
      </c>
      <c r="G23" s="88">
        <f t="shared" si="2"/>
        <v>103.5468776043934</v>
      </c>
      <c r="H23" s="88">
        <f t="shared" si="3"/>
        <v>86.311596509904192</v>
      </c>
    </row>
    <row r="24" spans="2:8" x14ac:dyDescent="0.25">
      <c r="B24" s="58" t="s">
        <v>29</v>
      </c>
      <c r="C24" s="59">
        <f>SUM(C25:C25)</f>
        <v>56463.32</v>
      </c>
      <c r="D24" s="59">
        <v>22037</v>
      </c>
      <c r="E24" s="59">
        <v>21362</v>
      </c>
      <c r="F24" s="59">
        <f>SUM(F25:F25)</f>
        <v>33778.01</v>
      </c>
      <c r="G24" s="88">
        <f t="shared" si="2"/>
        <v>59.822925750735166</v>
      </c>
      <c r="H24" s="88">
        <f t="shared" si="3"/>
        <v>158.12194551072</v>
      </c>
    </row>
    <row r="25" spans="2:8" x14ac:dyDescent="0.25">
      <c r="B25" s="33" t="s">
        <v>28</v>
      </c>
      <c r="C25" s="48">
        <v>56463.32</v>
      </c>
      <c r="D25" s="48">
        <v>22037</v>
      </c>
      <c r="E25" s="48">
        <v>21362</v>
      </c>
      <c r="F25" s="88">
        <v>33778.01</v>
      </c>
      <c r="G25" s="88">
        <f t="shared" si="2"/>
        <v>59.822925750735166</v>
      </c>
      <c r="H25" s="88">
        <f t="shared" si="3"/>
        <v>158.12194551072</v>
      </c>
    </row>
    <row r="26" spans="2:8" x14ac:dyDescent="0.25">
      <c r="B26" s="58" t="s">
        <v>176</v>
      </c>
      <c r="C26" s="59">
        <f>C27</f>
        <v>57.87</v>
      </c>
      <c r="D26" s="59">
        <v>0</v>
      </c>
      <c r="E26" s="59">
        <v>0</v>
      </c>
      <c r="F26" s="89">
        <v>0</v>
      </c>
      <c r="G26" s="88"/>
      <c r="H26" s="88"/>
    </row>
    <row r="27" spans="2:8" x14ac:dyDescent="0.25">
      <c r="B27" s="33" t="s">
        <v>178</v>
      </c>
      <c r="C27" s="48">
        <v>57.87</v>
      </c>
      <c r="D27" s="48"/>
      <c r="E27" s="48"/>
      <c r="F27" s="88"/>
      <c r="G27" s="88"/>
      <c r="H27" s="88"/>
    </row>
    <row r="28" spans="2:8" x14ac:dyDescent="0.25">
      <c r="B28" s="54" t="s">
        <v>140</v>
      </c>
      <c r="C28" s="59">
        <f>SUM(C29+C30)</f>
        <v>1475861.0999999999</v>
      </c>
      <c r="D28" s="59">
        <f>SUM(D29+D30)</f>
        <v>1564138</v>
      </c>
      <c r="E28" s="59">
        <f>SUM(E29+E30)</f>
        <v>1540125</v>
      </c>
      <c r="F28" s="59">
        <f>SUM(F29+F30)</f>
        <v>1685833</v>
      </c>
      <c r="G28" s="88">
        <f t="shared" si="2"/>
        <v>114.22707733132881</v>
      </c>
      <c r="H28" s="88">
        <f t="shared" si="3"/>
        <v>109.46079052024997</v>
      </c>
    </row>
    <row r="29" spans="2:8" x14ac:dyDescent="0.25">
      <c r="B29" s="55" t="s">
        <v>173</v>
      </c>
      <c r="C29" s="48">
        <v>1464419.44</v>
      </c>
      <c r="D29" s="48">
        <v>1564138</v>
      </c>
      <c r="E29" s="48">
        <v>1516981</v>
      </c>
      <c r="F29" s="48">
        <v>1660488.29</v>
      </c>
      <c r="G29" s="88">
        <f t="shared" si="2"/>
        <v>113.38884507023481</v>
      </c>
      <c r="H29" s="88">
        <f t="shared" si="3"/>
        <v>109.4600584977663</v>
      </c>
    </row>
    <row r="30" spans="2:8" x14ac:dyDescent="0.25">
      <c r="B30" s="55" t="s">
        <v>174</v>
      </c>
      <c r="C30" s="48">
        <v>11441.66</v>
      </c>
      <c r="D30" s="48">
        <v>0</v>
      </c>
      <c r="E30" s="48">
        <v>23144</v>
      </c>
      <c r="F30" s="48">
        <v>25344.71</v>
      </c>
      <c r="G30" s="88">
        <f t="shared" si="2"/>
        <v>221.51252528042261</v>
      </c>
      <c r="H30" s="88">
        <f t="shared" si="3"/>
        <v>109.50877117179398</v>
      </c>
    </row>
    <row r="31" spans="2:8" x14ac:dyDescent="0.25">
      <c r="B31" s="54" t="s">
        <v>141</v>
      </c>
      <c r="C31" s="59">
        <f>SUM(C32:C32)</f>
        <v>3438.39</v>
      </c>
      <c r="D31" s="59">
        <v>664</v>
      </c>
      <c r="E31" s="59">
        <v>2427</v>
      </c>
      <c r="F31" s="59">
        <f>SUM(F32:F32)</f>
        <v>3259.39</v>
      </c>
      <c r="G31" s="88">
        <f t="shared" si="2"/>
        <v>94.794075134001659</v>
      </c>
      <c r="H31" s="88">
        <f t="shared" si="3"/>
        <v>134.2970745776679</v>
      </c>
    </row>
    <row r="32" spans="2:8" x14ac:dyDescent="0.25">
      <c r="B32" s="55" t="s">
        <v>179</v>
      </c>
      <c r="C32" s="48">
        <v>3438.39</v>
      </c>
      <c r="D32" s="48">
        <v>664</v>
      </c>
      <c r="E32" s="48">
        <v>2427</v>
      </c>
      <c r="F32" s="88">
        <v>3259.39</v>
      </c>
      <c r="G32" s="88">
        <f t="shared" si="2"/>
        <v>94.794075134001659</v>
      </c>
      <c r="H32" s="88">
        <f t="shared" si="3"/>
        <v>134.2970745776679</v>
      </c>
    </row>
    <row r="33" spans="2:9" x14ac:dyDescent="0.25">
      <c r="B33" s="110"/>
      <c r="C33" s="111"/>
      <c r="D33" s="111"/>
      <c r="E33" s="111"/>
      <c r="F33" s="112"/>
      <c r="G33" s="112"/>
      <c r="H33" s="112"/>
    </row>
    <row r="34" spans="2:9" x14ac:dyDescent="0.25">
      <c r="B34" s="176" t="s">
        <v>208</v>
      </c>
      <c r="C34" s="177"/>
      <c r="D34" s="177"/>
      <c r="E34" s="177"/>
      <c r="F34" s="177"/>
      <c r="G34" s="177"/>
      <c r="H34" s="178"/>
    </row>
    <row r="35" spans="2:9" x14ac:dyDescent="0.25">
      <c r="B35" s="54" t="s">
        <v>180</v>
      </c>
      <c r="C35" s="59"/>
      <c r="D35" s="59"/>
      <c r="E35" s="59"/>
      <c r="F35" s="59"/>
      <c r="G35" s="88"/>
      <c r="H35" s="88"/>
    </row>
    <row r="36" spans="2:9" x14ac:dyDescent="0.25">
      <c r="B36" s="55" t="s">
        <v>28</v>
      </c>
      <c r="C36" s="48">
        <v>12231.94</v>
      </c>
      <c r="D36" s="48">
        <v>7410</v>
      </c>
      <c r="E36" s="48">
        <v>9862</v>
      </c>
      <c r="F36" s="48">
        <v>-1535.76</v>
      </c>
      <c r="G36" s="88">
        <f>F36/C36</f>
        <v>-0.12555326464976119</v>
      </c>
      <c r="H36" s="88">
        <f>F36/E36</f>
        <v>-0.15572500506996553</v>
      </c>
    </row>
    <row r="37" spans="2:9" x14ac:dyDescent="0.25">
      <c r="B37" s="55" t="s">
        <v>173</v>
      </c>
      <c r="C37" s="48">
        <v>-31190.78</v>
      </c>
      <c r="D37" s="48"/>
      <c r="E37" s="48">
        <v>-15928</v>
      </c>
      <c r="F37" s="48">
        <v>-10953.46</v>
      </c>
      <c r="G37" s="88">
        <f t="shared" ref="G37:G38" si="7">F37/C37</f>
        <v>0.35117621297062784</v>
      </c>
      <c r="H37" s="88">
        <f t="shared" ref="H37" si="8">F37/E37</f>
        <v>0.68768583626318425</v>
      </c>
    </row>
    <row r="38" spans="2:9" x14ac:dyDescent="0.25">
      <c r="B38" s="55" t="s">
        <v>174</v>
      </c>
      <c r="C38" s="48">
        <v>11958.02</v>
      </c>
      <c r="D38" s="48">
        <v>6000</v>
      </c>
      <c r="E38" s="48"/>
      <c r="F38" s="48">
        <v>6423.38</v>
      </c>
      <c r="G38" s="88">
        <f t="shared" si="7"/>
        <v>0.53716083431872497</v>
      </c>
      <c r="H38" s="88"/>
    </row>
    <row r="39" spans="2:9" x14ac:dyDescent="0.25">
      <c r="B39" s="55" t="s">
        <v>179</v>
      </c>
      <c r="C39" s="48">
        <v>1200.0899999999999</v>
      </c>
      <c r="D39" s="48"/>
      <c r="E39" s="48"/>
      <c r="F39" s="48"/>
      <c r="G39" s="88"/>
      <c r="H39" s="88"/>
    </row>
    <row r="40" spans="2:9" x14ac:dyDescent="0.25">
      <c r="C40" s="60"/>
      <c r="F40" s="60"/>
    </row>
    <row r="41" spans="2:9" x14ac:dyDescent="0.25">
      <c r="C41" s="60"/>
      <c r="D41" s="60"/>
      <c r="E41" s="60"/>
      <c r="F41" s="60"/>
      <c r="G41" s="60"/>
      <c r="H41" s="60"/>
      <c r="I41" s="60"/>
    </row>
  </sheetData>
  <mergeCells count="2">
    <mergeCell ref="B2:H2"/>
    <mergeCell ref="B34:H34"/>
  </mergeCells>
  <pageMargins left="0.7" right="0.7" top="0.75" bottom="0.75" header="0.3" footer="0.3"/>
  <pageSetup paperSize="9" scale="80" fitToHeight="0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E5" sqref="E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42" t="s">
        <v>46</v>
      </c>
      <c r="C2" s="142"/>
      <c r="D2" s="142"/>
      <c r="E2" s="142"/>
      <c r="F2" s="142"/>
      <c r="G2" s="142"/>
      <c r="H2" s="142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0" t="s">
        <v>6</v>
      </c>
      <c r="C4" s="40" t="s">
        <v>161</v>
      </c>
      <c r="D4" s="40" t="s">
        <v>163</v>
      </c>
      <c r="E4" s="40" t="s">
        <v>209</v>
      </c>
      <c r="F4" s="40" t="s">
        <v>164</v>
      </c>
      <c r="G4" s="40" t="s">
        <v>16</v>
      </c>
      <c r="H4" s="40" t="s">
        <v>49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18</v>
      </c>
      <c r="H5" s="40" t="s">
        <v>19</v>
      </c>
    </row>
    <row r="6" spans="2:8" ht="15.75" customHeight="1" x14ac:dyDescent="0.25">
      <c r="B6" s="7" t="s">
        <v>35</v>
      </c>
      <c r="C6" s="48">
        <f>C7</f>
        <v>1703134.13</v>
      </c>
      <c r="D6" s="48">
        <f t="shared" ref="D6:F7" si="0">D7</f>
        <v>1763840</v>
      </c>
      <c r="E6" s="48">
        <f t="shared" si="0"/>
        <v>1764940</v>
      </c>
      <c r="F6" s="48">
        <f t="shared" si="0"/>
        <v>1896379.15</v>
      </c>
      <c r="G6" s="48">
        <f>F6/C6*100</f>
        <v>111.34643576193261</v>
      </c>
      <c r="H6" s="48">
        <f>F6/E6*100</f>
        <v>107.44723050075355</v>
      </c>
    </row>
    <row r="7" spans="2:8" ht="15.75" customHeight="1" x14ac:dyDescent="0.25">
      <c r="B7" s="7" t="s">
        <v>138</v>
      </c>
      <c r="C7" s="48">
        <f>C8</f>
        <v>1703134.13</v>
      </c>
      <c r="D7" s="48">
        <f t="shared" si="0"/>
        <v>1763840</v>
      </c>
      <c r="E7" s="48">
        <f t="shared" si="0"/>
        <v>1764940</v>
      </c>
      <c r="F7" s="48">
        <f t="shared" si="0"/>
        <v>1896379.15</v>
      </c>
      <c r="G7" s="48">
        <f t="shared" ref="G7:G8" si="1">F7/C7*100</f>
        <v>111.34643576193261</v>
      </c>
      <c r="H7" s="48">
        <f t="shared" ref="H7:H8" si="2">F7/E7*100</f>
        <v>107.44723050075355</v>
      </c>
    </row>
    <row r="8" spans="2:8" x14ac:dyDescent="0.25">
      <c r="B8" s="14" t="s">
        <v>139</v>
      </c>
      <c r="C8" s="48">
        <v>1703134.13</v>
      </c>
      <c r="D8" s="48">
        <v>1763840</v>
      </c>
      <c r="E8" s="48">
        <v>1764940</v>
      </c>
      <c r="F8" s="88">
        <v>1896379.15</v>
      </c>
      <c r="G8" s="48">
        <f t="shared" si="1"/>
        <v>111.34643576193261</v>
      </c>
      <c r="H8" s="48">
        <f t="shared" si="2"/>
        <v>107.44723050075355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H23" sqref="H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 x14ac:dyDescent="0.25">
      <c r="B2" s="142" t="s">
        <v>63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.75" customHeight="1" x14ac:dyDescent="0.25">
      <c r="B3" s="142" t="s">
        <v>38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8" x14ac:dyDescent="0.25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 x14ac:dyDescent="0.25">
      <c r="B5" s="167" t="s">
        <v>6</v>
      </c>
      <c r="C5" s="168"/>
      <c r="D5" s="168"/>
      <c r="E5" s="168"/>
      <c r="F5" s="169"/>
      <c r="G5" s="42" t="s">
        <v>59</v>
      </c>
      <c r="H5" s="40" t="s">
        <v>51</v>
      </c>
      <c r="I5" s="42" t="s">
        <v>50</v>
      </c>
      <c r="J5" s="42" t="s">
        <v>60</v>
      </c>
      <c r="K5" s="42" t="s">
        <v>16</v>
      </c>
      <c r="L5" s="42" t="s">
        <v>49</v>
      </c>
    </row>
    <row r="6" spans="2:12" x14ac:dyDescent="0.25">
      <c r="B6" s="167">
        <v>1</v>
      </c>
      <c r="C6" s="168"/>
      <c r="D6" s="168"/>
      <c r="E6" s="168"/>
      <c r="F6" s="169"/>
      <c r="G6" s="42">
        <v>2</v>
      </c>
      <c r="H6" s="42">
        <v>3</v>
      </c>
      <c r="I6" s="42">
        <v>4</v>
      </c>
      <c r="J6" s="42">
        <v>5</v>
      </c>
      <c r="K6" s="42" t="s">
        <v>18</v>
      </c>
      <c r="L6" s="42" t="s">
        <v>19</v>
      </c>
    </row>
    <row r="7" spans="2:12" ht="25.5" x14ac:dyDescent="0.25">
      <c r="B7" s="7">
        <v>8</v>
      </c>
      <c r="C7" s="7"/>
      <c r="D7" s="7"/>
      <c r="E7" s="7"/>
      <c r="F7" s="7" t="s">
        <v>8</v>
      </c>
      <c r="G7" s="5"/>
      <c r="H7" s="5"/>
      <c r="I7" s="5"/>
      <c r="J7" s="30"/>
      <c r="K7" s="30"/>
      <c r="L7" s="30"/>
    </row>
    <row r="8" spans="2:12" x14ac:dyDescent="0.25">
      <c r="B8" s="7"/>
      <c r="C8" s="12">
        <v>84</v>
      </c>
      <c r="D8" s="12"/>
      <c r="E8" s="12"/>
      <c r="F8" s="12" t="s">
        <v>13</v>
      </c>
      <c r="G8" s="5"/>
      <c r="H8" s="5"/>
      <c r="I8" s="5"/>
      <c r="J8" s="30"/>
      <c r="K8" s="30"/>
      <c r="L8" s="30"/>
    </row>
    <row r="9" spans="2:12" ht="51" x14ac:dyDescent="0.25">
      <c r="B9" s="8"/>
      <c r="C9" s="8"/>
      <c r="D9" s="8">
        <v>841</v>
      </c>
      <c r="E9" s="8"/>
      <c r="F9" s="31" t="s">
        <v>39</v>
      </c>
      <c r="G9" s="5"/>
      <c r="H9" s="5"/>
      <c r="I9" s="5"/>
      <c r="J9" s="30"/>
      <c r="K9" s="30"/>
      <c r="L9" s="30"/>
    </row>
    <row r="10" spans="2:12" ht="25.5" x14ac:dyDescent="0.25">
      <c r="B10" s="8"/>
      <c r="C10" s="8"/>
      <c r="D10" s="8"/>
      <c r="E10" s="8">
        <v>8413</v>
      </c>
      <c r="F10" s="31" t="s">
        <v>40</v>
      </c>
      <c r="G10" s="5"/>
      <c r="H10" s="5"/>
      <c r="I10" s="5"/>
      <c r="J10" s="30"/>
      <c r="K10" s="30"/>
      <c r="L10" s="30"/>
    </row>
    <row r="11" spans="2:12" x14ac:dyDescent="0.25">
      <c r="B11" s="8"/>
      <c r="C11" s="8"/>
      <c r="D11" s="8"/>
      <c r="E11" s="9" t="s">
        <v>23</v>
      </c>
      <c r="F11" s="14"/>
      <c r="G11" s="5"/>
      <c r="H11" s="5"/>
      <c r="I11" s="5"/>
      <c r="J11" s="30"/>
      <c r="K11" s="30"/>
      <c r="L11" s="30"/>
    </row>
    <row r="12" spans="2:12" ht="25.5" x14ac:dyDescent="0.25">
      <c r="B12" s="10">
        <v>5</v>
      </c>
      <c r="C12" s="11"/>
      <c r="D12" s="11"/>
      <c r="E12" s="11"/>
      <c r="F12" s="24" t="s">
        <v>9</v>
      </c>
      <c r="G12" s="5"/>
      <c r="H12" s="5"/>
      <c r="I12" s="5"/>
      <c r="J12" s="30"/>
      <c r="K12" s="30"/>
      <c r="L12" s="30"/>
    </row>
    <row r="13" spans="2:12" ht="25.5" x14ac:dyDescent="0.25">
      <c r="B13" s="12"/>
      <c r="C13" s="12">
        <v>54</v>
      </c>
      <c r="D13" s="12"/>
      <c r="E13" s="12"/>
      <c r="F13" s="25" t="s">
        <v>14</v>
      </c>
      <c r="G13" s="5"/>
      <c r="H13" s="5"/>
      <c r="I13" s="6"/>
      <c r="J13" s="30"/>
      <c r="K13" s="30"/>
      <c r="L13" s="30"/>
    </row>
    <row r="14" spans="2:12" ht="63.75" x14ac:dyDescent="0.25">
      <c r="B14" s="12"/>
      <c r="C14" s="12"/>
      <c r="D14" s="12">
        <v>541</v>
      </c>
      <c r="E14" s="31"/>
      <c r="F14" s="31" t="s">
        <v>41</v>
      </c>
      <c r="G14" s="5"/>
      <c r="H14" s="5"/>
      <c r="I14" s="6"/>
      <c r="J14" s="30"/>
      <c r="K14" s="30"/>
      <c r="L14" s="30"/>
    </row>
    <row r="15" spans="2:12" ht="38.25" x14ac:dyDescent="0.25">
      <c r="B15" s="12"/>
      <c r="C15" s="12"/>
      <c r="D15" s="12"/>
      <c r="E15" s="31">
        <v>5413</v>
      </c>
      <c r="F15" s="31" t="s">
        <v>42</v>
      </c>
      <c r="G15" s="5"/>
      <c r="H15" s="5"/>
      <c r="I15" s="6"/>
      <c r="J15" s="30"/>
      <c r="K15" s="30"/>
      <c r="L15" s="30"/>
    </row>
    <row r="16" spans="2:12" x14ac:dyDescent="0.25">
      <c r="B16" s="13" t="s">
        <v>15</v>
      </c>
      <c r="C16" s="11"/>
      <c r="D16" s="11"/>
      <c r="E16" s="11"/>
      <c r="F16" s="24" t="s">
        <v>23</v>
      </c>
      <c r="G16" s="5"/>
      <c r="H16" s="5"/>
      <c r="I16" s="5"/>
      <c r="J16" s="30"/>
      <c r="K16" s="30"/>
      <c r="L16" s="30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B1" sqref="B1:H2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42" t="s">
        <v>43</v>
      </c>
      <c r="C2" s="142"/>
      <c r="D2" s="142"/>
      <c r="E2" s="142"/>
      <c r="F2" s="142"/>
      <c r="G2" s="142"/>
      <c r="H2" s="142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0" t="s">
        <v>6</v>
      </c>
      <c r="C4" s="40" t="s">
        <v>59</v>
      </c>
      <c r="D4" s="40" t="s">
        <v>51</v>
      </c>
      <c r="E4" s="40" t="s">
        <v>48</v>
      </c>
      <c r="F4" s="40" t="s">
        <v>60</v>
      </c>
      <c r="G4" s="40" t="s">
        <v>16</v>
      </c>
      <c r="H4" s="40" t="s">
        <v>49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18</v>
      </c>
      <c r="H5" s="40" t="s">
        <v>19</v>
      </c>
    </row>
    <row r="6" spans="2:8" x14ac:dyDescent="0.25">
      <c r="B6" s="7" t="s">
        <v>44</v>
      </c>
      <c r="C6" s="5"/>
      <c r="D6" s="5"/>
      <c r="E6" s="6"/>
      <c r="F6" s="30"/>
      <c r="G6" s="30"/>
      <c r="H6" s="30"/>
    </row>
    <row r="7" spans="2:8" x14ac:dyDescent="0.25">
      <c r="B7" s="7" t="s">
        <v>34</v>
      </c>
      <c r="C7" s="5"/>
      <c r="D7" s="5"/>
      <c r="E7" s="5"/>
      <c r="F7" s="30"/>
      <c r="G7" s="30"/>
      <c r="H7" s="30"/>
    </row>
    <row r="8" spans="2:8" x14ac:dyDescent="0.25">
      <c r="B8" s="34" t="s">
        <v>33</v>
      </c>
      <c r="C8" s="5"/>
      <c r="D8" s="5"/>
      <c r="E8" s="5"/>
      <c r="F8" s="30"/>
      <c r="G8" s="30"/>
      <c r="H8" s="30"/>
    </row>
    <row r="9" spans="2:8" x14ac:dyDescent="0.25">
      <c r="B9" s="33" t="s">
        <v>32</v>
      </c>
      <c r="C9" s="5"/>
      <c r="D9" s="5"/>
      <c r="E9" s="5"/>
      <c r="F9" s="30"/>
      <c r="G9" s="30"/>
      <c r="H9" s="30"/>
    </row>
    <row r="10" spans="2:8" x14ac:dyDescent="0.25">
      <c r="B10" s="33" t="s">
        <v>23</v>
      </c>
      <c r="C10" s="5"/>
      <c r="D10" s="5"/>
      <c r="E10" s="5"/>
      <c r="F10" s="30"/>
      <c r="G10" s="30"/>
      <c r="H10" s="30"/>
    </row>
    <row r="11" spans="2:8" x14ac:dyDescent="0.25">
      <c r="B11" s="7" t="s">
        <v>31</v>
      </c>
      <c r="C11" s="5"/>
      <c r="D11" s="5"/>
      <c r="E11" s="6"/>
      <c r="F11" s="30"/>
      <c r="G11" s="30"/>
      <c r="H11" s="30"/>
    </row>
    <row r="12" spans="2:8" x14ac:dyDescent="0.25">
      <c r="B12" s="32" t="s">
        <v>30</v>
      </c>
      <c r="C12" s="5"/>
      <c r="D12" s="5"/>
      <c r="E12" s="6"/>
      <c r="F12" s="30"/>
      <c r="G12" s="30"/>
      <c r="H12" s="30"/>
    </row>
    <row r="13" spans="2:8" x14ac:dyDescent="0.25">
      <c r="B13" s="7" t="s">
        <v>29</v>
      </c>
      <c r="C13" s="5"/>
      <c r="D13" s="5"/>
      <c r="E13" s="6"/>
      <c r="F13" s="30"/>
      <c r="G13" s="30"/>
      <c r="H13" s="30"/>
    </row>
    <row r="14" spans="2:8" x14ac:dyDescent="0.25">
      <c r="B14" s="32" t="s">
        <v>28</v>
      </c>
      <c r="C14" s="5"/>
      <c r="D14" s="5"/>
      <c r="E14" s="6"/>
      <c r="F14" s="30"/>
      <c r="G14" s="30"/>
      <c r="H14" s="30"/>
    </row>
    <row r="15" spans="2:8" x14ac:dyDescent="0.25">
      <c r="B15" s="12" t="s">
        <v>15</v>
      </c>
      <c r="C15" s="5"/>
      <c r="D15" s="5"/>
      <c r="E15" s="6"/>
      <c r="F15" s="30"/>
      <c r="G15" s="30"/>
      <c r="H15" s="30"/>
    </row>
    <row r="16" spans="2:8" x14ac:dyDescent="0.25">
      <c r="B16" s="32"/>
      <c r="C16" s="5"/>
      <c r="D16" s="5"/>
      <c r="E16" s="6"/>
      <c r="F16" s="30"/>
      <c r="G16" s="30"/>
      <c r="H16" s="30"/>
    </row>
    <row r="17" spans="2:8" ht="15.75" customHeight="1" x14ac:dyDescent="0.25">
      <c r="B17" s="7" t="s">
        <v>45</v>
      </c>
      <c r="C17" s="5"/>
      <c r="D17" s="5"/>
      <c r="E17" s="6"/>
      <c r="F17" s="30"/>
      <c r="G17" s="30"/>
      <c r="H17" s="30"/>
    </row>
    <row r="18" spans="2:8" ht="15.75" customHeight="1" x14ac:dyDescent="0.25">
      <c r="B18" s="7" t="s">
        <v>34</v>
      </c>
      <c r="C18" s="5"/>
      <c r="D18" s="5"/>
      <c r="E18" s="5"/>
      <c r="F18" s="30"/>
      <c r="G18" s="30"/>
      <c r="H18" s="30"/>
    </row>
    <row r="19" spans="2:8" x14ac:dyDescent="0.25">
      <c r="B19" s="34" t="s">
        <v>33</v>
      </c>
      <c r="C19" s="5"/>
      <c r="D19" s="5"/>
      <c r="E19" s="5"/>
      <c r="F19" s="30"/>
      <c r="G19" s="30"/>
      <c r="H19" s="30"/>
    </row>
    <row r="20" spans="2:8" x14ac:dyDescent="0.25">
      <c r="B20" s="33" t="s">
        <v>32</v>
      </c>
      <c r="C20" s="5"/>
      <c r="D20" s="5"/>
      <c r="E20" s="5"/>
      <c r="F20" s="30"/>
      <c r="G20" s="30"/>
      <c r="H20" s="30"/>
    </row>
    <row r="21" spans="2:8" x14ac:dyDescent="0.25">
      <c r="B21" s="33" t="s">
        <v>23</v>
      </c>
      <c r="C21" s="5"/>
      <c r="D21" s="5"/>
      <c r="E21" s="5"/>
      <c r="F21" s="30"/>
      <c r="G21" s="30"/>
      <c r="H21" s="30"/>
    </row>
    <row r="22" spans="2:8" x14ac:dyDescent="0.25">
      <c r="B22" s="7" t="s">
        <v>31</v>
      </c>
      <c r="C22" s="5"/>
      <c r="D22" s="5"/>
      <c r="E22" s="6"/>
      <c r="F22" s="30"/>
      <c r="G22" s="30"/>
      <c r="H22" s="30"/>
    </row>
    <row r="23" spans="2:8" x14ac:dyDescent="0.25">
      <c r="B23" s="32" t="s">
        <v>30</v>
      </c>
      <c r="C23" s="5"/>
      <c r="D23" s="5"/>
      <c r="E23" s="6"/>
      <c r="F23" s="30"/>
      <c r="G23" s="30"/>
      <c r="H23" s="30"/>
    </row>
    <row r="24" spans="2:8" x14ac:dyDescent="0.25">
      <c r="B24" s="7" t="s">
        <v>29</v>
      </c>
      <c r="C24" s="5"/>
      <c r="D24" s="5"/>
      <c r="E24" s="6"/>
      <c r="F24" s="30"/>
      <c r="G24" s="30"/>
      <c r="H24" s="30"/>
    </row>
    <row r="25" spans="2:8" x14ac:dyDescent="0.25">
      <c r="B25" s="32" t="s">
        <v>28</v>
      </c>
      <c r="C25" s="5"/>
      <c r="D25" s="5"/>
      <c r="E25" s="6"/>
      <c r="F25" s="30"/>
      <c r="G25" s="30"/>
      <c r="H25" s="30"/>
    </row>
    <row r="26" spans="2:8" x14ac:dyDescent="0.25">
      <c r="B26" s="12" t="s">
        <v>15</v>
      </c>
      <c r="C26" s="5"/>
      <c r="D26" s="5"/>
      <c r="E26" s="6"/>
      <c r="F26" s="30"/>
      <c r="G26" s="30"/>
      <c r="H26" s="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FF44-1756-47BB-8FA6-2900FD42231B}">
  <sheetPr>
    <pageSetUpPr fitToPage="1"/>
  </sheetPr>
  <dimension ref="B1:O242"/>
  <sheetViews>
    <sheetView topLeftCell="A196" workbookViewId="0">
      <selection activeCell="L3" sqref="L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9.5703125" customWidth="1"/>
    <col min="6" max="6" width="17" bestFit="1" customWidth="1"/>
    <col min="7" max="7" width="19.42578125" bestFit="1" customWidth="1"/>
    <col min="8" max="8" width="14" customWidth="1"/>
    <col min="9" max="9" width="9.28515625" style="76" bestFit="1" customWidth="1"/>
    <col min="12" max="12" width="10.140625" bestFit="1" customWidth="1"/>
    <col min="13" max="15" width="11.7109375" bestFit="1" customWidth="1"/>
  </cols>
  <sheetData>
    <row r="1" spans="2:15" ht="18" x14ac:dyDescent="0.25">
      <c r="B1" s="20"/>
      <c r="C1" s="20"/>
      <c r="D1" s="20"/>
      <c r="E1" s="20"/>
      <c r="F1" s="20"/>
      <c r="G1" s="20"/>
      <c r="H1" s="20"/>
      <c r="I1" s="73"/>
    </row>
    <row r="2" spans="2:15" ht="18" customHeight="1" x14ac:dyDescent="0.25">
      <c r="B2" s="142" t="s">
        <v>10</v>
      </c>
      <c r="C2" s="187"/>
      <c r="D2" s="187"/>
      <c r="E2" s="187"/>
      <c r="F2" s="187"/>
      <c r="G2" s="187"/>
      <c r="H2" s="187"/>
      <c r="I2" s="187"/>
    </row>
    <row r="3" spans="2:15" ht="18" x14ac:dyDescent="0.25">
      <c r="B3" s="20"/>
      <c r="C3" s="20"/>
      <c r="D3" s="20"/>
      <c r="E3" s="20"/>
      <c r="F3" s="20"/>
      <c r="G3" s="20"/>
      <c r="H3" s="20"/>
      <c r="I3" s="73"/>
    </row>
    <row r="4" spans="2:15" ht="15.75" x14ac:dyDescent="0.25">
      <c r="B4" s="188" t="s">
        <v>64</v>
      </c>
      <c r="C4" s="188"/>
      <c r="D4" s="188"/>
      <c r="E4" s="188"/>
      <c r="F4" s="188"/>
      <c r="G4" s="188"/>
      <c r="H4" s="188"/>
      <c r="I4" s="188"/>
    </row>
    <row r="5" spans="2:15" ht="18" x14ac:dyDescent="0.25">
      <c r="B5" s="20"/>
      <c r="C5" s="20"/>
      <c r="D5" s="20"/>
      <c r="E5" s="20"/>
      <c r="F5" s="20"/>
      <c r="G5" s="20"/>
      <c r="H5" s="20"/>
      <c r="I5" s="73"/>
    </row>
    <row r="6" spans="2:15" ht="38.25" x14ac:dyDescent="0.25">
      <c r="B6" s="167" t="s">
        <v>6</v>
      </c>
      <c r="C6" s="168"/>
      <c r="D6" s="168"/>
      <c r="E6" s="169"/>
      <c r="F6" s="40" t="s">
        <v>163</v>
      </c>
      <c r="G6" s="40" t="s">
        <v>209</v>
      </c>
      <c r="H6" s="40" t="s">
        <v>164</v>
      </c>
      <c r="I6" s="74" t="s">
        <v>49</v>
      </c>
    </row>
    <row r="7" spans="2:15" s="29" customFormat="1" ht="15.75" customHeight="1" x14ac:dyDescent="0.2">
      <c r="B7" s="189">
        <v>1</v>
      </c>
      <c r="C7" s="190"/>
      <c r="D7" s="190"/>
      <c r="E7" s="191"/>
      <c r="F7" s="41">
        <v>2</v>
      </c>
      <c r="G7" s="41">
        <v>3</v>
      </c>
      <c r="H7" s="41">
        <v>4</v>
      </c>
      <c r="I7" s="75" t="s">
        <v>47</v>
      </c>
    </row>
    <row r="8" spans="2:15" s="43" customFormat="1" ht="25.5" x14ac:dyDescent="0.25">
      <c r="B8" s="184">
        <v>17827</v>
      </c>
      <c r="C8" s="185"/>
      <c r="D8" s="186"/>
      <c r="E8" s="133" t="s">
        <v>142</v>
      </c>
      <c r="F8" s="79"/>
      <c r="G8" s="80"/>
      <c r="H8" s="80"/>
      <c r="I8" s="78"/>
      <c r="M8" s="124"/>
      <c r="N8" s="124"/>
      <c r="O8" s="124"/>
    </row>
    <row r="9" spans="2:15" s="43" customFormat="1" x14ac:dyDescent="0.25">
      <c r="B9" s="184">
        <v>11</v>
      </c>
      <c r="C9" s="185"/>
      <c r="D9" s="186"/>
      <c r="E9" s="134" t="s">
        <v>143</v>
      </c>
      <c r="F9" s="77">
        <f>F11</f>
        <v>15529</v>
      </c>
      <c r="G9" s="77">
        <f t="shared" ref="G9:H9" si="0">G11</f>
        <v>15400</v>
      </c>
      <c r="H9" s="77">
        <f t="shared" si="0"/>
        <v>15073.919999999998</v>
      </c>
      <c r="I9" s="78">
        <f t="shared" ref="I9:I69" si="1">H9/G9</f>
        <v>0.97882597402597393</v>
      </c>
    </row>
    <row r="10" spans="2:15" s="43" customFormat="1" x14ac:dyDescent="0.25">
      <c r="B10" s="184" t="s">
        <v>153</v>
      </c>
      <c r="C10" s="185"/>
      <c r="D10" s="186"/>
      <c r="E10" s="133" t="s">
        <v>158</v>
      </c>
      <c r="F10" s="79"/>
      <c r="G10" s="80"/>
      <c r="H10" s="80"/>
      <c r="I10" s="78"/>
      <c r="M10" s="124"/>
      <c r="N10" s="124"/>
      <c r="O10" s="124"/>
    </row>
    <row r="11" spans="2:15" s="43" customFormat="1" x14ac:dyDescent="0.25">
      <c r="B11" s="184" t="s">
        <v>154</v>
      </c>
      <c r="C11" s="185"/>
      <c r="D11" s="186"/>
      <c r="E11" s="133" t="s">
        <v>159</v>
      </c>
      <c r="F11" s="77">
        <v>15529</v>
      </c>
      <c r="G11" s="77">
        <v>15400</v>
      </c>
      <c r="H11" s="77">
        <f>H12</f>
        <v>15073.919999999998</v>
      </c>
      <c r="I11" s="78">
        <f t="shared" si="1"/>
        <v>0.97882597402597393</v>
      </c>
      <c r="N11" s="124"/>
      <c r="O11" s="124"/>
    </row>
    <row r="12" spans="2:15" s="43" customFormat="1" x14ac:dyDescent="0.2">
      <c r="B12" s="181">
        <v>3</v>
      </c>
      <c r="C12" s="182"/>
      <c r="D12" s="183"/>
      <c r="E12" s="127" t="s">
        <v>3</v>
      </c>
      <c r="F12" s="114">
        <v>15529</v>
      </c>
      <c r="G12" s="118">
        <f>SUM(G13+G20+G45+G48)</f>
        <v>15400</v>
      </c>
      <c r="H12" s="118">
        <f>H13+H20</f>
        <v>15073.919999999998</v>
      </c>
      <c r="I12" s="78">
        <f t="shared" si="1"/>
        <v>0.97882597402597393</v>
      </c>
      <c r="M12" s="124"/>
      <c r="N12" s="124"/>
    </row>
    <row r="13" spans="2:15" s="43" customFormat="1" x14ac:dyDescent="0.2">
      <c r="B13" s="181">
        <v>31</v>
      </c>
      <c r="C13" s="182"/>
      <c r="D13" s="183"/>
      <c r="E13" s="127" t="s">
        <v>4</v>
      </c>
      <c r="F13" s="114">
        <v>15529</v>
      </c>
      <c r="G13" s="118">
        <v>14770</v>
      </c>
      <c r="H13" s="59">
        <f>SUM(H14+H16+H18)</f>
        <v>14397.529999999999</v>
      </c>
      <c r="I13" s="78">
        <f t="shared" si="1"/>
        <v>0.97478199052132697</v>
      </c>
      <c r="N13" s="124"/>
    </row>
    <row r="14" spans="2:15" s="43" customFormat="1" x14ac:dyDescent="0.2">
      <c r="B14" s="125">
        <v>311</v>
      </c>
      <c r="C14" s="126"/>
      <c r="D14" s="127"/>
      <c r="E14" s="127" t="s">
        <v>24</v>
      </c>
      <c r="F14" s="114"/>
      <c r="G14" s="118"/>
      <c r="H14" s="59">
        <v>11467.32</v>
      </c>
      <c r="I14" s="78"/>
      <c r="N14" s="124"/>
    </row>
    <row r="15" spans="2:15" s="43" customFormat="1" x14ac:dyDescent="0.2">
      <c r="B15" s="128">
        <v>3111</v>
      </c>
      <c r="C15" s="129"/>
      <c r="D15" s="130"/>
      <c r="E15" s="130" t="s">
        <v>25</v>
      </c>
      <c r="F15" s="66"/>
      <c r="G15" s="52"/>
      <c r="H15" s="48">
        <v>11467.32</v>
      </c>
      <c r="I15" s="78"/>
    </row>
    <row r="16" spans="2:15" s="43" customFormat="1" x14ac:dyDescent="0.2">
      <c r="B16" s="125">
        <v>312</v>
      </c>
      <c r="C16" s="126"/>
      <c r="D16" s="127"/>
      <c r="E16" s="127" t="s">
        <v>89</v>
      </c>
      <c r="F16" s="114"/>
      <c r="G16" s="118"/>
      <c r="H16" s="59">
        <f>H17</f>
        <v>1038.1199999999999</v>
      </c>
      <c r="I16" s="78"/>
    </row>
    <row r="17" spans="2:13" s="43" customFormat="1" x14ac:dyDescent="0.2">
      <c r="B17" s="128">
        <v>3121</v>
      </c>
      <c r="C17" s="129"/>
      <c r="D17" s="130"/>
      <c r="E17" s="130" t="s">
        <v>89</v>
      </c>
      <c r="F17" s="66"/>
      <c r="G17" s="52"/>
      <c r="H17" s="48">
        <v>1038.1199999999999</v>
      </c>
      <c r="I17" s="78"/>
      <c r="M17" s="124"/>
    </row>
    <row r="18" spans="2:13" s="43" customFormat="1" x14ac:dyDescent="0.2">
      <c r="B18" s="125">
        <v>313</v>
      </c>
      <c r="C18" s="126"/>
      <c r="D18" s="127"/>
      <c r="E18" s="127" t="s">
        <v>90</v>
      </c>
      <c r="F18" s="114"/>
      <c r="G18" s="118"/>
      <c r="H18" s="59">
        <v>1892.09</v>
      </c>
      <c r="I18" s="78"/>
    </row>
    <row r="19" spans="2:13" s="43" customFormat="1" x14ac:dyDescent="0.2">
      <c r="B19" s="128">
        <v>3132</v>
      </c>
      <c r="C19" s="129"/>
      <c r="D19" s="130"/>
      <c r="E19" s="130" t="s">
        <v>91</v>
      </c>
      <c r="F19" s="66"/>
      <c r="G19" s="52"/>
      <c r="H19" s="48">
        <v>1892.09</v>
      </c>
      <c r="I19" s="78"/>
      <c r="M19" s="124"/>
    </row>
    <row r="20" spans="2:13" s="43" customFormat="1" x14ac:dyDescent="0.2">
      <c r="B20" s="181">
        <v>32</v>
      </c>
      <c r="C20" s="182"/>
      <c r="D20" s="183"/>
      <c r="E20" s="127" t="s">
        <v>12</v>
      </c>
      <c r="F20" s="114">
        <v>0</v>
      </c>
      <c r="G20" s="118">
        <v>630</v>
      </c>
      <c r="H20" s="59">
        <v>676.39</v>
      </c>
      <c r="I20" s="78">
        <f t="shared" si="1"/>
        <v>1.0736349206349207</v>
      </c>
    </row>
    <row r="21" spans="2:13" s="43" customFormat="1" x14ac:dyDescent="0.2">
      <c r="B21" s="125">
        <v>321</v>
      </c>
      <c r="C21" s="126"/>
      <c r="D21" s="127"/>
      <c r="E21" s="127" t="s">
        <v>26</v>
      </c>
      <c r="F21" s="114"/>
      <c r="G21" s="118">
        <v>630</v>
      </c>
      <c r="H21" s="59">
        <f>SUM(H22:H22)</f>
        <v>676.39</v>
      </c>
      <c r="I21" s="78">
        <f t="shared" si="1"/>
        <v>1.0736349206349207</v>
      </c>
    </row>
    <row r="22" spans="2:13" s="43" customFormat="1" ht="25.5" x14ac:dyDescent="0.2">
      <c r="B22" s="128">
        <v>3212</v>
      </c>
      <c r="C22" s="129"/>
      <c r="D22" s="130"/>
      <c r="E22" s="130" t="s">
        <v>93</v>
      </c>
      <c r="F22" s="66"/>
      <c r="G22" s="52">
        <v>630</v>
      </c>
      <c r="H22" s="48">
        <v>676.39</v>
      </c>
      <c r="I22" s="78">
        <f t="shared" si="1"/>
        <v>1.0736349206349207</v>
      </c>
    </row>
    <row r="23" spans="2:13" s="43" customFormat="1" ht="25.5" x14ac:dyDescent="0.25">
      <c r="B23" s="184">
        <v>17827</v>
      </c>
      <c r="C23" s="185"/>
      <c r="D23" s="186"/>
      <c r="E23" s="133" t="s">
        <v>142</v>
      </c>
      <c r="F23" s="79"/>
      <c r="G23" s="80"/>
      <c r="H23" s="80"/>
      <c r="I23" s="78"/>
    </row>
    <row r="24" spans="2:13" s="43" customFormat="1" x14ac:dyDescent="0.25">
      <c r="B24" s="184">
        <v>11</v>
      </c>
      <c r="C24" s="185"/>
      <c r="D24" s="186"/>
      <c r="E24" s="134" t="s">
        <v>143</v>
      </c>
      <c r="F24" s="77">
        <f>F27</f>
        <v>2000</v>
      </c>
      <c r="G24" s="77">
        <f t="shared" ref="G24:H24" si="2">G27</f>
        <v>2600</v>
      </c>
      <c r="H24" s="77">
        <f t="shared" si="2"/>
        <v>2631.56</v>
      </c>
      <c r="I24" s="78">
        <f t="shared" si="1"/>
        <v>1.0121384615384614</v>
      </c>
    </row>
    <row r="25" spans="2:13" s="43" customFormat="1" x14ac:dyDescent="0.25">
      <c r="B25" s="184" t="s">
        <v>153</v>
      </c>
      <c r="C25" s="185"/>
      <c r="D25" s="186"/>
      <c r="E25" s="133" t="s">
        <v>158</v>
      </c>
      <c r="F25" s="79"/>
      <c r="G25" s="80"/>
      <c r="H25" s="80"/>
      <c r="I25" s="78"/>
    </row>
    <row r="26" spans="2:13" s="43" customFormat="1" ht="25.5" x14ac:dyDescent="0.25">
      <c r="B26" s="184" t="s">
        <v>200</v>
      </c>
      <c r="C26" s="185"/>
      <c r="D26" s="186"/>
      <c r="E26" s="133" t="s">
        <v>201</v>
      </c>
      <c r="F26" s="77">
        <f>F27</f>
        <v>2000</v>
      </c>
      <c r="G26" s="77">
        <f t="shared" ref="G26:H26" si="3">G27</f>
        <v>2600</v>
      </c>
      <c r="H26" s="77">
        <f t="shared" si="3"/>
        <v>2631.56</v>
      </c>
      <c r="I26" s="78">
        <f t="shared" si="1"/>
        <v>1.0121384615384614</v>
      </c>
    </row>
    <row r="27" spans="2:13" s="43" customFormat="1" x14ac:dyDescent="0.25">
      <c r="B27" s="181">
        <v>3</v>
      </c>
      <c r="C27" s="182"/>
      <c r="D27" s="183"/>
      <c r="E27" s="127" t="s">
        <v>3</v>
      </c>
      <c r="F27" s="77">
        <f>F28</f>
        <v>2000</v>
      </c>
      <c r="G27" s="77">
        <f t="shared" ref="G27:H27" si="4">G28</f>
        <v>2600</v>
      </c>
      <c r="H27" s="77">
        <f t="shared" si="4"/>
        <v>2631.56</v>
      </c>
      <c r="I27" s="78">
        <f t="shared" si="1"/>
        <v>1.0121384615384614</v>
      </c>
    </row>
    <row r="28" spans="2:13" s="43" customFormat="1" ht="15" customHeight="1" x14ac:dyDescent="0.2">
      <c r="B28" s="131">
        <v>32</v>
      </c>
      <c r="C28" s="132"/>
      <c r="D28" s="133"/>
      <c r="E28" s="135" t="s">
        <v>12</v>
      </c>
      <c r="F28" s="89">
        <v>2000</v>
      </c>
      <c r="G28" s="89">
        <v>2600</v>
      </c>
      <c r="H28" s="89">
        <v>2631.56</v>
      </c>
      <c r="I28" s="78">
        <f t="shared" si="1"/>
        <v>1.0121384615384614</v>
      </c>
    </row>
    <row r="29" spans="2:13" s="43" customFormat="1" ht="25.5" x14ac:dyDescent="0.25">
      <c r="B29" s="184">
        <v>17827</v>
      </c>
      <c r="C29" s="185"/>
      <c r="D29" s="186"/>
      <c r="E29" s="133" t="s">
        <v>142</v>
      </c>
      <c r="F29" s="64"/>
      <c r="G29" s="65"/>
      <c r="H29" s="65"/>
      <c r="I29" s="78"/>
    </row>
    <row r="30" spans="2:13" s="43" customFormat="1" ht="15" customHeight="1" x14ac:dyDescent="0.25">
      <c r="B30" s="184">
        <v>11</v>
      </c>
      <c r="C30" s="185"/>
      <c r="D30" s="186"/>
      <c r="E30" s="134" t="s">
        <v>143</v>
      </c>
      <c r="F30" s="77">
        <f>F33+F68</f>
        <v>159472</v>
      </c>
      <c r="G30" s="77">
        <f t="shared" ref="G30" si="5">G33+G68</f>
        <v>183016</v>
      </c>
      <c r="H30" s="77">
        <f>H33+H68</f>
        <v>155787.77000000002</v>
      </c>
      <c r="I30" s="78">
        <f t="shared" si="1"/>
        <v>0.85122486558552268</v>
      </c>
    </row>
    <row r="31" spans="2:13" s="43" customFormat="1" ht="15" customHeight="1" x14ac:dyDescent="0.25">
      <c r="B31" s="184" t="s">
        <v>144</v>
      </c>
      <c r="C31" s="185"/>
      <c r="D31" s="186"/>
      <c r="E31" s="133" t="s">
        <v>145</v>
      </c>
      <c r="F31" s="64"/>
      <c r="G31" s="65"/>
      <c r="H31" s="65"/>
      <c r="I31" s="78"/>
    </row>
    <row r="32" spans="2:13" s="43" customFormat="1" ht="15" customHeight="1" x14ac:dyDescent="0.25">
      <c r="B32" s="184" t="s">
        <v>197</v>
      </c>
      <c r="C32" s="185"/>
      <c r="D32" s="186"/>
      <c r="E32" s="133" t="s">
        <v>198</v>
      </c>
      <c r="F32" s="77"/>
      <c r="G32" s="77"/>
      <c r="H32" s="77"/>
      <c r="I32" s="78"/>
    </row>
    <row r="33" spans="2:12" s="43" customFormat="1" ht="15" customHeight="1" x14ac:dyDescent="0.25">
      <c r="B33" s="181">
        <v>3</v>
      </c>
      <c r="C33" s="182"/>
      <c r="D33" s="183"/>
      <c r="E33" s="127" t="s">
        <v>3</v>
      </c>
      <c r="F33" s="114">
        <f>F36+F64</f>
        <v>159472</v>
      </c>
      <c r="G33" s="114">
        <f>G36+G64</f>
        <v>167267</v>
      </c>
      <c r="H33" s="114">
        <f>H36+H64+H34</f>
        <v>141773.59000000003</v>
      </c>
      <c r="I33" s="78">
        <f t="shared" si="1"/>
        <v>0.84758852612888391</v>
      </c>
      <c r="L33" s="124"/>
    </row>
    <row r="34" spans="2:12" s="43" customFormat="1" ht="15" customHeight="1" x14ac:dyDescent="0.2">
      <c r="B34" s="181">
        <v>31</v>
      </c>
      <c r="C34" s="182"/>
      <c r="D34" s="183"/>
      <c r="E34" s="127" t="s">
        <v>4</v>
      </c>
      <c r="F34" s="114">
        <v>0</v>
      </c>
      <c r="G34" s="118">
        <v>1000</v>
      </c>
      <c r="H34" s="59">
        <v>980</v>
      </c>
      <c r="I34" s="78">
        <f t="shared" si="1"/>
        <v>0.98</v>
      </c>
      <c r="L34" s="124"/>
    </row>
    <row r="35" spans="2:12" s="43" customFormat="1" ht="15" customHeight="1" x14ac:dyDescent="0.25">
      <c r="B35" s="125">
        <v>312</v>
      </c>
      <c r="C35" s="126"/>
      <c r="D35" s="127"/>
      <c r="E35" s="127" t="s">
        <v>89</v>
      </c>
      <c r="F35" s="114"/>
      <c r="G35" s="114"/>
      <c r="H35" s="114">
        <v>980</v>
      </c>
      <c r="I35" s="78"/>
      <c r="L35" s="124"/>
    </row>
    <row r="36" spans="2:12" s="43" customFormat="1" ht="15" customHeight="1" x14ac:dyDescent="0.2">
      <c r="B36" s="115">
        <v>32</v>
      </c>
      <c r="C36" s="116"/>
      <c r="D36" s="117"/>
      <c r="E36" s="127" t="s">
        <v>12</v>
      </c>
      <c r="F36" s="114">
        <v>158808</v>
      </c>
      <c r="G36" s="118">
        <v>166562</v>
      </c>
      <c r="H36" s="59">
        <f>SUM(H37+H42+H48+H57+H59)</f>
        <v>140090.28000000003</v>
      </c>
      <c r="I36" s="78">
        <f t="shared" si="1"/>
        <v>0.84106987187954052</v>
      </c>
    </row>
    <row r="37" spans="2:12" s="43" customFormat="1" x14ac:dyDescent="0.2">
      <c r="B37" s="115">
        <v>321</v>
      </c>
      <c r="C37" s="116"/>
      <c r="D37" s="117"/>
      <c r="E37" s="127" t="s">
        <v>26</v>
      </c>
      <c r="F37" s="114"/>
      <c r="G37" s="118"/>
      <c r="H37" s="59">
        <f>SUM(H38:H41)</f>
        <v>52725.95</v>
      </c>
      <c r="I37" s="78"/>
      <c r="L37" s="124"/>
    </row>
    <row r="38" spans="2:12" s="43" customFormat="1" x14ac:dyDescent="0.2">
      <c r="B38" s="67">
        <v>3211</v>
      </c>
      <c r="C38" s="68"/>
      <c r="D38" s="69"/>
      <c r="E38" s="130" t="s">
        <v>27</v>
      </c>
      <c r="F38" s="66"/>
      <c r="G38" s="52"/>
      <c r="H38" s="48">
        <v>6835.22</v>
      </c>
      <c r="I38" s="78"/>
    </row>
    <row r="39" spans="2:12" s="43" customFormat="1" ht="25.5" x14ac:dyDescent="0.2">
      <c r="B39" s="67">
        <v>3212</v>
      </c>
      <c r="C39" s="68"/>
      <c r="D39" s="69"/>
      <c r="E39" s="130" t="s">
        <v>93</v>
      </c>
      <c r="F39" s="66"/>
      <c r="G39" s="52"/>
      <c r="H39" s="48">
        <v>44549.57</v>
      </c>
      <c r="I39" s="78"/>
    </row>
    <row r="40" spans="2:12" s="43" customFormat="1" ht="15" customHeight="1" x14ac:dyDescent="0.2">
      <c r="B40" s="67">
        <v>3213</v>
      </c>
      <c r="C40" s="68"/>
      <c r="D40" s="69"/>
      <c r="E40" s="130" t="s">
        <v>94</v>
      </c>
      <c r="F40" s="66"/>
      <c r="G40" s="52"/>
      <c r="H40" s="48">
        <v>1296.5999999999999</v>
      </c>
      <c r="I40" s="78"/>
    </row>
    <row r="41" spans="2:12" s="43" customFormat="1" ht="15" customHeight="1" x14ac:dyDescent="0.2">
      <c r="B41" s="67">
        <v>3214</v>
      </c>
      <c r="C41" s="68"/>
      <c r="D41" s="69"/>
      <c r="E41" s="130" t="s">
        <v>95</v>
      </c>
      <c r="F41" s="66"/>
      <c r="G41" s="52"/>
      <c r="H41" s="48">
        <v>44.56</v>
      </c>
      <c r="I41" s="78"/>
    </row>
    <row r="42" spans="2:12" s="43" customFormat="1" ht="15" customHeight="1" x14ac:dyDescent="0.2">
      <c r="B42" s="115">
        <v>322</v>
      </c>
      <c r="C42" s="116"/>
      <c r="D42" s="117"/>
      <c r="E42" s="127" t="s">
        <v>96</v>
      </c>
      <c r="F42" s="114"/>
      <c r="G42" s="118"/>
      <c r="H42" s="59">
        <f>SUM(H43:H47)</f>
        <v>50032.41</v>
      </c>
      <c r="I42" s="78"/>
    </row>
    <row r="43" spans="2:12" s="43" customFormat="1" ht="15" customHeight="1" x14ac:dyDescent="0.2">
      <c r="B43" s="67">
        <v>3221</v>
      </c>
      <c r="C43" s="68"/>
      <c r="D43" s="69"/>
      <c r="E43" s="130" t="s">
        <v>97</v>
      </c>
      <c r="F43" s="66"/>
      <c r="G43" s="52"/>
      <c r="H43" s="48">
        <v>4873.6899999999996</v>
      </c>
      <c r="I43" s="78"/>
    </row>
    <row r="44" spans="2:12" s="43" customFormat="1" ht="15" customHeight="1" x14ac:dyDescent="0.2">
      <c r="B44" s="67">
        <v>3222</v>
      </c>
      <c r="C44" s="68"/>
      <c r="D44" s="69"/>
      <c r="E44" s="130" t="s">
        <v>98</v>
      </c>
      <c r="F44" s="66"/>
      <c r="G44" s="52"/>
      <c r="H44" s="48">
        <v>0</v>
      </c>
      <c r="I44" s="78"/>
    </row>
    <row r="45" spans="2:12" s="43" customFormat="1" ht="15" customHeight="1" x14ac:dyDescent="0.2">
      <c r="B45" s="67">
        <v>3223</v>
      </c>
      <c r="C45" s="68"/>
      <c r="D45" s="69"/>
      <c r="E45" s="130" t="s">
        <v>99</v>
      </c>
      <c r="F45" s="66"/>
      <c r="G45" s="52"/>
      <c r="H45" s="48">
        <v>43377.37</v>
      </c>
      <c r="I45" s="78"/>
    </row>
    <row r="46" spans="2:12" s="43" customFormat="1" ht="25.5" x14ac:dyDescent="0.2">
      <c r="B46" s="67">
        <v>3224</v>
      </c>
      <c r="C46" s="68"/>
      <c r="D46" s="69"/>
      <c r="E46" s="130" t="s">
        <v>100</v>
      </c>
      <c r="F46" s="66"/>
      <c r="G46" s="52"/>
      <c r="H46" s="48">
        <v>1742.7</v>
      </c>
      <c r="I46" s="78"/>
    </row>
    <row r="47" spans="2:12" s="43" customFormat="1" ht="15" customHeight="1" x14ac:dyDescent="0.2">
      <c r="B47" s="67">
        <v>3225</v>
      </c>
      <c r="C47" s="68"/>
      <c r="D47" s="69"/>
      <c r="E47" s="130" t="s">
        <v>101</v>
      </c>
      <c r="F47" s="66"/>
      <c r="G47" s="52"/>
      <c r="H47" s="48">
        <v>38.65</v>
      </c>
      <c r="I47" s="78"/>
    </row>
    <row r="48" spans="2:12" s="43" customFormat="1" ht="15" customHeight="1" x14ac:dyDescent="0.2">
      <c r="B48" s="115">
        <v>323</v>
      </c>
      <c r="C48" s="116"/>
      <c r="D48" s="117"/>
      <c r="E48" s="127" t="s">
        <v>103</v>
      </c>
      <c r="F48" s="114"/>
      <c r="G48" s="118"/>
      <c r="H48" s="59">
        <f>SUM(H49:H56)</f>
        <v>35381.280000000006</v>
      </c>
      <c r="I48" s="78"/>
    </row>
    <row r="49" spans="2:9" s="43" customFormat="1" x14ac:dyDescent="0.2">
      <c r="B49" s="67">
        <v>3231</v>
      </c>
      <c r="C49" s="68"/>
      <c r="D49" s="69"/>
      <c r="E49" s="130" t="s">
        <v>104</v>
      </c>
      <c r="F49" s="66"/>
      <c r="G49" s="52"/>
      <c r="H49" s="48">
        <v>2632.69</v>
      </c>
      <c r="I49" s="78"/>
    </row>
    <row r="50" spans="2:9" s="43" customFormat="1" ht="15" customHeight="1" x14ac:dyDescent="0.2">
      <c r="B50" s="67">
        <v>3232</v>
      </c>
      <c r="C50" s="68"/>
      <c r="D50" s="69"/>
      <c r="E50" s="130" t="s">
        <v>105</v>
      </c>
      <c r="F50" s="66"/>
      <c r="G50" s="52"/>
      <c r="H50" s="48">
        <v>7910.73</v>
      </c>
      <c r="I50" s="78"/>
    </row>
    <row r="51" spans="2:9" s="43" customFormat="1" x14ac:dyDescent="0.2">
      <c r="B51" s="67">
        <v>3234</v>
      </c>
      <c r="C51" s="68"/>
      <c r="D51" s="69"/>
      <c r="E51" s="130" t="s">
        <v>106</v>
      </c>
      <c r="F51" s="66"/>
      <c r="G51" s="52"/>
      <c r="H51" s="48">
        <v>16446.060000000001</v>
      </c>
      <c r="I51" s="78"/>
    </row>
    <row r="52" spans="2:9" s="43" customFormat="1" ht="21" customHeight="1" x14ac:dyDescent="0.2">
      <c r="B52" s="67">
        <v>3235</v>
      </c>
      <c r="C52" s="68"/>
      <c r="D52" s="69"/>
      <c r="E52" s="130" t="s">
        <v>107</v>
      </c>
      <c r="F52" s="66"/>
      <c r="G52" s="52"/>
      <c r="H52" s="48"/>
      <c r="I52" s="78"/>
    </row>
    <row r="53" spans="2:9" s="43" customFormat="1" ht="15" customHeight="1" x14ac:dyDescent="0.2">
      <c r="B53" s="67">
        <v>3236</v>
      </c>
      <c r="C53" s="68"/>
      <c r="D53" s="69"/>
      <c r="E53" s="130" t="s">
        <v>146</v>
      </c>
      <c r="F53" s="66"/>
      <c r="G53" s="52"/>
      <c r="H53" s="48">
        <v>3994.08</v>
      </c>
      <c r="I53" s="78"/>
    </row>
    <row r="54" spans="2:9" s="43" customFormat="1" ht="15" customHeight="1" x14ac:dyDescent="0.2">
      <c r="B54" s="67">
        <v>3237</v>
      </c>
      <c r="C54" s="68"/>
      <c r="D54" s="69"/>
      <c r="E54" s="130" t="s">
        <v>109</v>
      </c>
      <c r="F54" s="66"/>
      <c r="G54" s="52"/>
      <c r="H54" s="48">
        <v>2744.21</v>
      </c>
      <c r="I54" s="78"/>
    </row>
    <row r="55" spans="2:9" s="43" customFormat="1" ht="15" customHeight="1" x14ac:dyDescent="0.2">
      <c r="B55" s="67">
        <v>3238</v>
      </c>
      <c r="C55" s="68"/>
      <c r="D55" s="69"/>
      <c r="E55" s="130" t="s">
        <v>110</v>
      </c>
      <c r="F55" s="66"/>
      <c r="G55" s="52"/>
      <c r="H55" s="48">
        <v>1608.32</v>
      </c>
      <c r="I55" s="78"/>
    </row>
    <row r="56" spans="2:9" s="43" customFormat="1" x14ac:dyDescent="0.2">
      <c r="B56" s="67">
        <v>3239</v>
      </c>
      <c r="C56" s="68"/>
      <c r="D56" s="69"/>
      <c r="E56" s="130" t="s">
        <v>111</v>
      </c>
      <c r="F56" s="66"/>
      <c r="G56" s="52"/>
      <c r="H56" s="48">
        <v>45.19</v>
      </c>
      <c r="I56" s="78"/>
    </row>
    <row r="57" spans="2:9" s="43" customFormat="1" ht="25.5" x14ac:dyDescent="0.2">
      <c r="B57" s="115">
        <v>324</v>
      </c>
      <c r="C57" s="116"/>
      <c r="D57" s="117"/>
      <c r="E57" s="127" t="s">
        <v>112</v>
      </c>
      <c r="F57" s="114"/>
      <c r="G57" s="118"/>
      <c r="H57" s="59">
        <f>SUM(H58)</f>
        <v>0</v>
      </c>
      <c r="I57" s="78"/>
    </row>
    <row r="58" spans="2:9" s="43" customFormat="1" ht="25.5" x14ac:dyDescent="0.2">
      <c r="B58" s="67">
        <v>3241</v>
      </c>
      <c r="C58" s="68"/>
      <c r="D58" s="69"/>
      <c r="E58" s="130" t="s">
        <v>112</v>
      </c>
      <c r="F58" s="66"/>
      <c r="G58" s="52"/>
      <c r="H58" s="48">
        <v>0</v>
      </c>
      <c r="I58" s="78"/>
    </row>
    <row r="59" spans="2:9" s="43" customFormat="1" ht="15" customHeight="1" x14ac:dyDescent="0.2">
      <c r="B59" s="115">
        <v>329</v>
      </c>
      <c r="C59" s="116"/>
      <c r="D59" s="117"/>
      <c r="E59" s="127" t="s">
        <v>113</v>
      </c>
      <c r="F59" s="114"/>
      <c r="G59" s="118"/>
      <c r="H59" s="59">
        <f>SUM(H60:H63)</f>
        <v>1950.6399999999999</v>
      </c>
      <c r="I59" s="78"/>
    </row>
    <row r="60" spans="2:9" s="43" customFormat="1" x14ac:dyDescent="0.2">
      <c r="B60" s="67">
        <v>3292</v>
      </c>
      <c r="C60" s="68"/>
      <c r="D60" s="69"/>
      <c r="E60" s="130" t="s">
        <v>114</v>
      </c>
      <c r="F60" s="66"/>
      <c r="G60" s="52"/>
      <c r="H60" s="48">
        <v>1626.05</v>
      </c>
      <c r="I60" s="78"/>
    </row>
    <row r="61" spans="2:9" s="43" customFormat="1" x14ac:dyDescent="0.2">
      <c r="B61" s="67">
        <v>3293</v>
      </c>
      <c r="C61" s="68"/>
      <c r="D61" s="69"/>
      <c r="E61" s="130" t="s">
        <v>115</v>
      </c>
      <c r="F61" s="66"/>
      <c r="G61" s="52"/>
      <c r="H61" s="48"/>
      <c r="I61" s="78"/>
    </row>
    <row r="62" spans="2:9" s="43" customFormat="1" x14ac:dyDescent="0.2">
      <c r="B62" s="67">
        <v>3295</v>
      </c>
      <c r="C62" s="68"/>
      <c r="D62" s="69"/>
      <c r="E62" s="130" t="s">
        <v>116</v>
      </c>
      <c r="F62" s="66"/>
      <c r="G62" s="52"/>
      <c r="H62" s="48"/>
      <c r="I62" s="78"/>
    </row>
    <row r="63" spans="2:9" x14ac:dyDescent="0.25">
      <c r="B63" s="67">
        <v>3299</v>
      </c>
      <c r="C63" s="68"/>
      <c r="D63" s="69"/>
      <c r="E63" s="130" t="s">
        <v>113</v>
      </c>
      <c r="F63" s="66"/>
      <c r="G63" s="52"/>
      <c r="H63" s="48">
        <v>324.58999999999997</v>
      </c>
      <c r="I63" s="78"/>
    </row>
    <row r="64" spans="2:9" x14ac:dyDescent="0.25">
      <c r="B64" s="115">
        <v>34</v>
      </c>
      <c r="C64" s="116"/>
      <c r="D64" s="117"/>
      <c r="E64" s="127" t="s">
        <v>118</v>
      </c>
      <c r="F64" s="114">
        <v>664</v>
      </c>
      <c r="G64" s="118">
        <v>705</v>
      </c>
      <c r="H64" s="59">
        <f>H65</f>
        <v>703.31</v>
      </c>
      <c r="I64" s="78">
        <f t="shared" si="1"/>
        <v>0.99760283687943252</v>
      </c>
    </row>
    <row r="65" spans="2:10" ht="15" customHeight="1" x14ac:dyDescent="0.25">
      <c r="B65" s="115">
        <v>343</v>
      </c>
      <c r="C65" s="116"/>
      <c r="D65" s="117"/>
      <c r="E65" s="127" t="s">
        <v>119</v>
      </c>
      <c r="F65" s="114"/>
      <c r="G65" s="118"/>
      <c r="H65" s="59">
        <f>H66+H67</f>
        <v>703.31</v>
      </c>
      <c r="I65" s="78"/>
    </row>
    <row r="66" spans="2:10" ht="15" customHeight="1" x14ac:dyDescent="0.25">
      <c r="B66" s="67">
        <v>3431</v>
      </c>
      <c r="C66" s="68"/>
      <c r="D66" s="69"/>
      <c r="E66" s="130" t="s">
        <v>120</v>
      </c>
      <c r="F66" s="66"/>
      <c r="G66" s="52"/>
      <c r="H66" s="48">
        <v>691.8</v>
      </c>
      <c r="I66" s="78"/>
    </row>
    <row r="67" spans="2:10" ht="15" customHeight="1" x14ac:dyDescent="0.25">
      <c r="B67" s="67">
        <v>3433</v>
      </c>
      <c r="C67" s="68"/>
      <c r="D67" s="69"/>
      <c r="E67" s="130" t="s">
        <v>121</v>
      </c>
      <c r="F67" s="66"/>
      <c r="G67" s="52"/>
      <c r="H67" s="48">
        <v>11.51</v>
      </c>
      <c r="I67" s="78"/>
    </row>
    <row r="68" spans="2:10" ht="25.5" x14ac:dyDescent="0.25">
      <c r="B68" s="115">
        <v>4</v>
      </c>
      <c r="C68" s="116"/>
      <c r="D68" s="117"/>
      <c r="E68" s="127" t="s">
        <v>5</v>
      </c>
      <c r="F68" s="114">
        <f>F69+F137</f>
        <v>0</v>
      </c>
      <c r="G68" s="114">
        <f>G69</f>
        <v>15749</v>
      </c>
      <c r="H68" s="114">
        <f>H69</f>
        <v>14014.18</v>
      </c>
      <c r="I68" s="78">
        <f t="shared" si="1"/>
        <v>0.88984570448917388</v>
      </c>
    </row>
    <row r="69" spans="2:10" ht="25.5" x14ac:dyDescent="0.25">
      <c r="B69" s="115">
        <v>42</v>
      </c>
      <c r="C69" s="116"/>
      <c r="D69" s="117"/>
      <c r="E69" s="127" t="s">
        <v>128</v>
      </c>
      <c r="F69" s="114">
        <v>0</v>
      </c>
      <c r="G69" s="118">
        <v>15749</v>
      </c>
      <c r="H69" s="59">
        <f>H70</f>
        <v>14014.18</v>
      </c>
      <c r="I69" s="78">
        <f t="shared" si="1"/>
        <v>0.88984570448917388</v>
      </c>
    </row>
    <row r="70" spans="2:10" ht="15" customHeight="1" x14ac:dyDescent="0.25">
      <c r="B70" s="115">
        <v>422</v>
      </c>
      <c r="C70" s="116"/>
      <c r="D70" s="117"/>
      <c r="E70" s="127" t="s">
        <v>129</v>
      </c>
      <c r="F70" s="114"/>
      <c r="G70" s="118"/>
      <c r="H70" s="59">
        <f>SUM(H71:H75)</f>
        <v>14014.18</v>
      </c>
      <c r="I70" s="78"/>
    </row>
    <row r="71" spans="2:10" ht="15" customHeight="1" x14ac:dyDescent="0.25">
      <c r="B71" s="67">
        <v>4221</v>
      </c>
      <c r="C71" s="68"/>
      <c r="D71" s="69"/>
      <c r="E71" s="130" t="s">
        <v>130</v>
      </c>
      <c r="F71" s="66"/>
      <c r="G71" s="52"/>
      <c r="H71" s="48"/>
      <c r="I71" s="78"/>
    </row>
    <row r="72" spans="2:10" x14ac:dyDescent="0.25">
      <c r="B72" s="67">
        <v>4222</v>
      </c>
      <c r="C72" s="68"/>
      <c r="D72" s="69"/>
      <c r="E72" s="130" t="s">
        <v>131</v>
      </c>
      <c r="F72" s="66"/>
      <c r="G72" s="52"/>
      <c r="H72" s="48"/>
      <c r="I72" s="78"/>
    </row>
    <row r="73" spans="2:10" x14ac:dyDescent="0.25">
      <c r="B73" s="67">
        <v>4223</v>
      </c>
      <c r="C73" s="68"/>
      <c r="D73" s="69"/>
      <c r="E73" s="130" t="s">
        <v>132</v>
      </c>
      <c r="F73" s="66"/>
      <c r="G73" s="52"/>
      <c r="H73" s="48">
        <v>1812.5</v>
      </c>
      <c r="I73" s="78"/>
    </row>
    <row r="74" spans="2:10" x14ac:dyDescent="0.25">
      <c r="B74" s="61">
        <v>4226</v>
      </c>
      <c r="C74" s="62"/>
      <c r="D74" s="63"/>
      <c r="E74" s="130" t="s">
        <v>133</v>
      </c>
      <c r="F74" s="66"/>
      <c r="G74" s="52"/>
      <c r="H74" s="48"/>
      <c r="I74" s="78"/>
    </row>
    <row r="75" spans="2:10" x14ac:dyDescent="0.25">
      <c r="B75" s="61">
        <v>4227</v>
      </c>
      <c r="C75" s="62"/>
      <c r="D75" s="63"/>
      <c r="E75" s="130" t="s">
        <v>134</v>
      </c>
      <c r="F75" s="66"/>
      <c r="G75" s="52"/>
      <c r="H75" s="48">
        <v>12201.68</v>
      </c>
      <c r="I75" s="78"/>
    </row>
    <row r="76" spans="2:10" ht="25.5" x14ac:dyDescent="0.25">
      <c r="B76" s="119">
        <v>424</v>
      </c>
      <c r="C76" s="120"/>
      <c r="D76" s="113"/>
      <c r="E76" s="127" t="s">
        <v>135</v>
      </c>
      <c r="F76" s="114"/>
      <c r="G76" s="118"/>
      <c r="H76" s="59"/>
      <c r="I76" s="78"/>
    </row>
    <row r="77" spans="2:10" x14ac:dyDescent="0.25">
      <c r="B77" s="61">
        <v>4241</v>
      </c>
      <c r="C77" s="62"/>
      <c r="D77" s="63"/>
      <c r="E77" s="130" t="s">
        <v>136</v>
      </c>
      <c r="F77" s="66"/>
      <c r="G77" s="52"/>
      <c r="H77" s="48"/>
      <c r="I77" s="78"/>
    </row>
    <row r="78" spans="2:10" ht="25.5" x14ac:dyDescent="0.25">
      <c r="B78" s="184">
        <v>17827</v>
      </c>
      <c r="C78" s="185"/>
      <c r="D78" s="186"/>
      <c r="E78" s="133" t="s">
        <v>142</v>
      </c>
      <c r="F78" s="64"/>
      <c r="G78" s="65"/>
      <c r="H78" s="65"/>
      <c r="I78" s="78"/>
    </row>
    <row r="79" spans="2:10" ht="15" customHeight="1" x14ac:dyDescent="0.25">
      <c r="B79" s="184">
        <v>31</v>
      </c>
      <c r="C79" s="185"/>
      <c r="D79" s="186"/>
      <c r="E79" s="134" t="s">
        <v>147</v>
      </c>
      <c r="F79" s="77">
        <f>F82+F127</f>
        <v>22037</v>
      </c>
      <c r="G79" s="77">
        <f t="shared" ref="G79:H79" si="6">G82+G127</f>
        <v>21373</v>
      </c>
      <c r="H79" s="77">
        <f t="shared" si="6"/>
        <v>33793.509999999995</v>
      </c>
      <c r="I79" s="78">
        <f t="shared" ref="I79:I128" si="7">H79/G79</f>
        <v>1.5811308660459455</v>
      </c>
      <c r="J79" s="137"/>
    </row>
    <row r="80" spans="2:10" ht="25.5" x14ac:dyDescent="0.25">
      <c r="B80" s="184" t="s">
        <v>148</v>
      </c>
      <c r="C80" s="185"/>
      <c r="D80" s="186"/>
      <c r="E80" s="133" t="s">
        <v>155</v>
      </c>
      <c r="F80" s="64"/>
      <c r="G80" s="65"/>
      <c r="H80" s="65"/>
      <c r="I80" s="78"/>
    </row>
    <row r="81" spans="2:9" ht="25.5" x14ac:dyDescent="0.25">
      <c r="B81" s="184" t="s">
        <v>149</v>
      </c>
      <c r="C81" s="185"/>
      <c r="D81" s="186"/>
      <c r="E81" s="133" t="s">
        <v>156</v>
      </c>
      <c r="F81" s="77"/>
      <c r="G81" s="77"/>
      <c r="H81" s="77"/>
      <c r="I81" s="78"/>
    </row>
    <row r="82" spans="2:9" ht="15" customHeight="1" x14ac:dyDescent="0.25">
      <c r="B82" s="181">
        <v>3</v>
      </c>
      <c r="C82" s="182"/>
      <c r="D82" s="183"/>
      <c r="E82" s="127" t="s">
        <v>3</v>
      </c>
      <c r="F82" s="114">
        <v>18718</v>
      </c>
      <c r="G82" s="118">
        <f>SUM(G83+G90+G118+G121)</f>
        <v>17012</v>
      </c>
      <c r="H82" s="118">
        <f>SUM(H83+H90+H118+H121+H124)</f>
        <v>28932.019999999993</v>
      </c>
      <c r="I82" s="78">
        <f t="shared" si="7"/>
        <v>1.7006830472607568</v>
      </c>
    </row>
    <row r="83" spans="2:9" ht="15" customHeight="1" x14ac:dyDescent="0.25">
      <c r="B83" s="181">
        <v>31</v>
      </c>
      <c r="C83" s="182"/>
      <c r="D83" s="183"/>
      <c r="E83" s="127" t="s">
        <v>4</v>
      </c>
      <c r="F83" s="114">
        <v>0</v>
      </c>
      <c r="G83" s="118">
        <v>1000</v>
      </c>
      <c r="H83" s="59">
        <f>SUM(H84+H86+H88)</f>
        <v>1052.57</v>
      </c>
      <c r="I83" s="78">
        <f t="shared" si="7"/>
        <v>1.05257</v>
      </c>
    </row>
    <row r="84" spans="2:9" ht="15" customHeight="1" x14ac:dyDescent="0.25">
      <c r="B84" s="119">
        <v>311</v>
      </c>
      <c r="C84" s="120"/>
      <c r="D84" s="113"/>
      <c r="E84" s="127" t="s">
        <v>24</v>
      </c>
      <c r="F84" s="114"/>
      <c r="G84" s="118"/>
      <c r="H84" s="59"/>
      <c r="I84" s="78"/>
    </row>
    <row r="85" spans="2:9" ht="15" customHeight="1" x14ac:dyDescent="0.25">
      <c r="B85" s="61">
        <v>3111</v>
      </c>
      <c r="C85" s="62"/>
      <c r="D85" s="63"/>
      <c r="E85" s="130" t="s">
        <v>25</v>
      </c>
      <c r="F85" s="66"/>
      <c r="G85" s="52"/>
      <c r="H85" s="48"/>
      <c r="I85" s="78"/>
    </row>
    <row r="86" spans="2:9" ht="15" customHeight="1" x14ac:dyDescent="0.25">
      <c r="B86" s="119">
        <v>312</v>
      </c>
      <c r="C86" s="120"/>
      <c r="D86" s="113"/>
      <c r="E86" s="127" t="s">
        <v>89</v>
      </c>
      <c r="F86" s="114"/>
      <c r="G86" s="118"/>
      <c r="H86" s="59">
        <f>H87</f>
        <v>1052.57</v>
      </c>
      <c r="I86" s="78"/>
    </row>
    <row r="87" spans="2:9" ht="15" customHeight="1" x14ac:dyDescent="0.25">
      <c r="B87" s="61">
        <v>3121</v>
      </c>
      <c r="C87" s="62"/>
      <c r="D87" s="63"/>
      <c r="E87" s="130" t="s">
        <v>89</v>
      </c>
      <c r="F87" s="66"/>
      <c r="G87" s="52"/>
      <c r="H87" s="48">
        <v>1052.57</v>
      </c>
      <c r="I87" s="78"/>
    </row>
    <row r="88" spans="2:9" ht="15" customHeight="1" x14ac:dyDescent="0.25">
      <c r="B88" s="119">
        <v>313</v>
      </c>
      <c r="C88" s="120"/>
      <c r="D88" s="113"/>
      <c r="E88" s="127" t="s">
        <v>90</v>
      </c>
      <c r="F88" s="114"/>
      <c r="G88" s="118"/>
      <c r="H88" s="59"/>
      <c r="I88" s="78"/>
    </row>
    <row r="89" spans="2:9" ht="15" customHeight="1" x14ac:dyDescent="0.25">
      <c r="B89" s="61">
        <v>3132</v>
      </c>
      <c r="C89" s="62"/>
      <c r="D89" s="63"/>
      <c r="E89" s="130" t="s">
        <v>91</v>
      </c>
      <c r="F89" s="66"/>
      <c r="G89" s="52"/>
      <c r="H89" s="48"/>
      <c r="I89" s="78"/>
    </row>
    <row r="90" spans="2:9" x14ac:dyDescent="0.25">
      <c r="B90" s="181">
        <v>32</v>
      </c>
      <c r="C90" s="182"/>
      <c r="D90" s="183"/>
      <c r="E90" s="127" t="s">
        <v>12</v>
      </c>
      <c r="F90" s="114">
        <v>18618</v>
      </c>
      <c r="G90" s="118">
        <v>15902</v>
      </c>
      <c r="H90" s="59">
        <f>SUM(H91+H96+H102+H110+H112)</f>
        <v>27564.979999999996</v>
      </c>
      <c r="I90" s="78">
        <f t="shared" si="7"/>
        <v>1.7334284995598035</v>
      </c>
    </row>
    <row r="91" spans="2:9" x14ac:dyDescent="0.25">
      <c r="B91" s="119">
        <v>321</v>
      </c>
      <c r="C91" s="120"/>
      <c r="D91" s="113"/>
      <c r="E91" s="127" t="s">
        <v>26</v>
      </c>
      <c r="F91" s="114"/>
      <c r="G91" s="118"/>
      <c r="H91" s="59">
        <f>SUM(H92:H95)</f>
        <v>903.71</v>
      </c>
      <c r="I91" s="78"/>
    </row>
    <row r="92" spans="2:9" ht="15" customHeight="1" x14ac:dyDescent="0.25">
      <c r="B92" s="61">
        <v>3211</v>
      </c>
      <c r="C92" s="62"/>
      <c r="D92" s="63"/>
      <c r="E92" s="130" t="s">
        <v>27</v>
      </c>
      <c r="F92" s="66"/>
      <c r="G92" s="52"/>
      <c r="H92" s="48">
        <v>768.71</v>
      </c>
      <c r="I92" s="78"/>
    </row>
    <row r="93" spans="2:9" ht="25.5" x14ac:dyDescent="0.25">
      <c r="B93" s="61">
        <v>3212</v>
      </c>
      <c r="C93" s="62"/>
      <c r="D93" s="63"/>
      <c r="E93" s="130" t="s">
        <v>93</v>
      </c>
      <c r="F93" s="66"/>
      <c r="G93" s="52"/>
      <c r="H93" s="48"/>
      <c r="I93" s="78"/>
    </row>
    <row r="94" spans="2:9" ht="15" customHeight="1" x14ac:dyDescent="0.25">
      <c r="B94" s="61">
        <v>3213</v>
      </c>
      <c r="C94" s="62"/>
      <c r="D94" s="63"/>
      <c r="E94" s="130" t="s">
        <v>94</v>
      </c>
      <c r="F94" s="66"/>
      <c r="G94" s="52"/>
      <c r="H94" s="48">
        <v>135</v>
      </c>
      <c r="I94" s="78"/>
    </row>
    <row r="95" spans="2:9" ht="15" customHeight="1" x14ac:dyDescent="0.25">
      <c r="B95" s="61">
        <v>3214</v>
      </c>
      <c r="C95" s="62"/>
      <c r="D95" s="63"/>
      <c r="E95" s="130" t="s">
        <v>95</v>
      </c>
      <c r="F95" s="66"/>
      <c r="G95" s="52"/>
      <c r="H95" s="48"/>
      <c r="I95" s="78"/>
    </row>
    <row r="96" spans="2:9" ht="15" customHeight="1" x14ac:dyDescent="0.25">
      <c r="B96" s="119">
        <v>322</v>
      </c>
      <c r="C96" s="120"/>
      <c r="D96" s="113"/>
      <c r="E96" s="127" t="s">
        <v>96</v>
      </c>
      <c r="F96" s="114"/>
      <c r="G96" s="118"/>
      <c r="H96" s="59">
        <f>SUM(H97:H101)</f>
        <v>22272.139999999996</v>
      </c>
      <c r="I96" s="78"/>
    </row>
    <row r="97" spans="2:9" ht="15" customHeight="1" x14ac:dyDescent="0.25">
      <c r="B97" s="61">
        <v>3221</v>
      </c>
      <c r="C97" s="62"/>
      <c r="D97" s="63"/>
      <c r="E97" s="130" t="s">
        <v>97</v>
      </c>
      <c r="F97" s="66"/>
      <c r="G97" s="52"/>
      <c r="H97" s="48">
        <v>1993.96</v>
      </c>
      <c r="I97" s="78"/>
    </row>
    <row r="98" spans="2:9" ht="15" customHeight="1" x14ac:dyDescent="0.25">
      <c r="B98" s="61">
        <v>3222</v>
      </c>
      <c r="C98" s="62"/>
      <c r="D98" s="63"/>
      <c r="E98" s="130" t="s">
        <v>98</v>
      </c>
      <c r="F98" s="66"/>
      <c r="G98" s="52"/>
      <c r="H98" s="48"/>
      <c r="I98" s="78"/>
    </row>
    <row r="99" spans="2:9" ht="15" customHeight="1" x14ac:dyDescent="0.25">
      <c r="B99" s="61">
        <v>3223</v>
      </c>
      <c r="C99" s="62"/>
      <c r="D99" s="63"/>
      <c r="E99" s="130" t="s">
        <v>99</v>
      </c>
      <c r="F99" s="66"/>
      <c r="G99" s="52"/>
      <c r="H99" s="48">
        <v>18737.53</v>
      </c>
      <c r="I99" s="78"/>
    </row>
    <row r="100" spans="2:9" ht="25.5" x14ac:dyDescent="0.25">
      <c r="B100" s="61">
        <v>3224</v>
      </c>
      <c r="C100" s="62"/>
      <c r="D100" s="63"/>
      <c r="E100" s="130" t="s">
        <v>100</v>
      </c>
      <c r="F100" s="66"/>
      <c r="G100" s="52"/>
      <c r="H100" s="48">
        <v>807.21</v>
      </c>
      <c r="I100" s="78"/>
    </row>
    <row r="101" spans="2:9" x14ac:dyDescent="0.25">
      <c r="B101" s="61">
        <v>3225</v>
      </c>
      <c r="C101" s="62"/>
      <c r="D101" s="63"/>
      <c r="E101" s="130" t="s">
        <v>101</v>
      </c>
      <c r="F101" s="66"/>
      <c r="G101" s="52"/>
      <c r="H101" s="48">
        <v>733.44</v>
      </c>
      <c r="I101" s="78"/>
    </row>
    <row r="102" spans="2:9" ht="15" customHeight="1" x14ac:dyDescent="0.25">
      <c r="B102" s="119">
        <v>323</v>
      </c>
      <c r="C102" s="120"/>
      <c r="D102" s="113"/>
      <c r="E102" s="127" t="s">
        <v>103</v>
      </c>
      <c r="F102" s="114"/>
      <c r="G102" s="118"/>
      <c r="H102" s="59">
        <f>SUM(H103:H109)</f>
        <v>3689.3900000000003</v>
      </c>
      <c r="I102" s="78"/>
    </row>
    <row r="103" spans="2:9" ht="15" customHeight="1" x14ac:dyDescent="0.25">
      <c r="B103" s="61">
        <v>3231</v>
      </c>
      <c r="C103" s="62"/>
      <c r="D103" s="63"/>
      <c r="E103" s="130" t="s">
        <v>104</v>
      </c>
      <c r="F103" s="66"/>
      <c r="G103" s="52"/>
      <c r="H103" s="48"/>
      <c r="I103" s="78"/>
    </row>
    <row r="104" spans="2:9" ht="15" customHeight="1" x14ac:dyDescent="0.25">
      <c r="B104" s="61">
        <v>3232</v>
      </c>
      <c r="C104" s="62"/>
      <c r="D104" s="63"/>
      <c r="E104" s="130" t="s">
        <v>105</v>
      </c>
      <c r="F104" s="66"/>
      <c r="G104" s="52"/>
      <c r="H104" s="48">
        <v>2585.62</v>
      </c>
      <c r="I104" s="78"/>
    </row>
    <row r="105" spans="2:9" ht="15" customHeight="1" x14ac:dyDescent="0.25">
      <c r="B105" s="61">
        <v>3234</v>
      </c>
      <c r="C105" s="62"/>
      <c r="D105" s="63"/>
      <c r="E105" s="130" t="s">
        <v>106</v>
      </c>
      <c r="F105" s="66"/>
      <c r="G105" s="52"/>
      <c r="H105" s="48">
        <v>676.9</v>
      </c>
      <c r="I105" s="78"/>
    </row>
    <row r="106" spans="2:9" ht="15" customHeight="1" x14ac:dyDescent="0.25">
      <c r="B106" s="61">
        <v>3235</v>
      </c>
      <c r="C106" s="62"/>
      <c r="D106" s="63"/>
      <c r="E106" s="130" t="s">
        <v>107</v>
      </c>
      <c r="F106" s="66"/>
      <c r="G106" s="52"/>
      <c r="H106" s="48">
        <v>375.34</v>
      </c>
      <c r="I106" s="78"/>
    </row>
    <row r="107" spans="2:9" x14ac:dyDescent="0.25">
      <c r="B107" s="61">
        <v>3237</v>
      </c>
      <c r="C107" s="62"/>
      <c r="D107" s="63"/>
      <c r="E107" s="130" t="s">
        <v>109</v>
      </c>
      <c r="F107" s="66"/>
      <c r="G107" s="52"/>
      <c r="H107" s="48">
        <v>30.63</v>
      </c>
      <c r="I107" s="78"/>
    </row>
    <row r="108" spans="2:9" ht="15" customHeight="1" x14ac:dyDescent="0.25">
      <c r="B108" s="61">
        <v>3238</v>
      </c>
      <c r="C108" s="62"/>
      <c r="D108" s="63"/>
      <c r="E108" s="130" t="s">
        <v>110</v>
      </c>
      <c r="F108" s="66"/>
      <c r="G108" s="52"/>
      <c r="H108" s="48"/>
      <c r="I108" s="78"/>
    </row>
    <row r="109" spans="2:9" ht="15" customHeight="1" x14ac:dyDescent="0.25">
      <c r="B109" s="61">
        <v>3239</v>
      </c>
      <c r="C109" s="62"/>
      <c r="D109" s="63"/>
      <c r="E109" s="130" t="s">
        <v>111</v>
      </c>
      <c r="F109" s="66"/>
      <c r="G109" s="52"/>
      <c r="H109" s="48">
        <v>20.9</v>
      </c>
      <c r="I109" s="78"/>
    </row>
    <row r="110" spans="2:9" ht="25.5" x14ac:dyDescent="0.25">
      <c r="B110" s="119">
        <v>324</v>
      </c>
      <c r="C110" s="120"/>
      <c r="D110" s="113"/>
      <c r="E110" s="127" t="s">
        <v>112</v>
      </c>
      <c r="F110" s="114"/>
      <c r="G110" s="118"/>
      <c r="H110" s="59">
        <f>H111</f>
        <v>363.09</v>
      </c>
      <c r="I110" s="78"/>
    </row>
    <row r="111" spans="2:9" ht="25.5" x14ac:dyDescent="0.25">
      <c r="B111" s="61">
        <v>3241</v>
      </c>
      <c r="C111" s="62"/>
      <c r="D111" s="63"/>
      <c r="E111" s="130" t="s">
        <v>112</v>
      </c>
      <c r="F111" s="66"/>
      <c r="G111" s="52"/>
      <c r="H111" s="48">
        <v>363.09</v>
      </c>
      <c r="I111" s="78"/>
    </row>
    <row r="112" spans="2:9" ht="15" customHeight="1" x14ac:dyDescent="0.25">
      <c r="B112" s="119">
        <v>329</v>
      </c>
      <c r="C112" s="120"/>
      <c r="D112" s="113"/>
      <c r="E112" s="127" t="s">
        <v>113</v>
      </c>
      <c r="F112" s="114"/>
      <c r="G112" s="118"/>
      <c r="H112" s="59">
        <f>SUM(H113:H117)</f>
        <v>336.65</v>
      </c>
      <c r="I112" s="78"/>
    </row>
    <row r="113" spans="2:9" ht="15" customHeight="1" x14ac:dyDescent="0.25">
      <c r="B113" s="61">
        <v>3292</v>
      </c>
      <c r="C113" s="62"/>
      <c r="D113" s="63"/>
      <c r="E113" s="130" t="s">
        <v>114</v>
      </c>
      <c r="F113" s="66"/>
      <c r="G113" s="52"/>
      <c r="H113" s="48"/>
      <c r="I113" s="78"/>
    </row>
    <row r="114" spans="2:9" ht="15" customHeight="1" x14ac:dyDescent="0.25">
      <c r="B114" s="61">
        <v>3293</v>
      </c>
      <c r="C114" s="62"/>
      <c r="D114" s="63"/>
      <c r="E114" s="130" t="s">
        <v>115</v>
      </c>
      <c r="F114" s="66"/>
      <c r="G114" s="52"/>
      <c r="H114" s="48">
        <v>265.64999999999998</v>
      </c>
      <c r="I114" s="78"/>
    </row>
    <row r="115" spans="2:9" x14ac:dyDescent="0.25">
      <c r="B115" s="82">
        <v>3294</v>
      </c>
      <c r="C115" s="83"/>
      <c r="D115" s="84"/>
      <c r="E115" s="130" t="s">
        <v>167</v>
      </c>
      <c r="F115" s="66"/>
      <c r="G115" s="52"/>
      <c r="H115" s="48">
        <v>13.27</v>
      </c>
      <c r="I115" s="78"/>
    </row>
    <row r="116" spans="2:9" x14ac:dyDescent="0.25">
      <c r="B116" s="61">
        <v>3295</v>
      </c>
      <c r="C116" s="62"/>
      <c r="D116" s="63"/>
      <c r="E116" s="130" t="s">
        <v>116</v>
      </c>
      <c r="F116" s="66"/>
      <c r="G116" s="52"/>
      <c r="H116" s="48"/>
      <c r="I116" s="78"/>
    </row>
    <row r="117" spans="2:9" ht="30" customHeight="1" x14ac:dyDescent="0.25">
      <c r="B117" s="61">
        <v>3299</v>
      </c>
      <c r="C117" s="62"/>
      <c r="D117" s="63"/>
      <c r="E117" s="130" t="s">
        <v>113</v>
      </c>
      <c r="F117" s="66"/>
      <c r="G117" s="52"/>
      <c r="H117" s="48">
        <v>57.73</v>
      </c>
      <c r="I117" s="78"/>
    </row>
    <row r="118" spans="2:9" x14ac:dyDescent="0.25">
      <c r="B118" s="119">
        <v>34</v>
      </c>
      <c r="C118" s="120"/>
      <c r="D118" s="113"/>
      <c r="E118" s="127" t="s">
        <v>118</v>
      </c>
      <c r="F118" s="114">
        <v>0</v>
      </c>
      <c r="G118" s="118">
        <v>10</v>
      </c>
      <c r="H118" s="59">
        <f>H119</f>
        <v>0</v>
      </c>
      <c r="I118" s="78"/>
    </row>
    <row r="119" spans="2:9" x14ac:dyDescent="0.25">
      <c r="B119" s="119">
        <v>343</v>
      </c>
      <c r="C119" s="120"/>
      <c r="D119" s="113"/>
      <c r="E119" s="127" t="s">
        <v>119</v>
      </c>
      <c r="F119" s="114"/>
      <c r="G119" s="118"/>
      <c r="H119" s="118">
        <f>H120</f>
        <v>0</v>
      </c>
      <c r="I119" s="78"/>
    </row>
    <row r="120" spans="2:9" ht="15" customHeight="1" x14ac:dyDescent="0.25">
      <c r="B120" s="61">
        <v>3431</v>
      </c>
      <c r="C120" s="62"/>
      <c r="D120" s="63"/>
      <c r="E120" s="130" t="s">
        <v>120</v>
      </c>
      <c r="F120" s="66"/>
      <c r="G120" s="52"/>
      <c r="H120" s="52"/>
      <c r="I120" s="78"/>
    </row>
    <row r="121" spans="2:9" ht="25.5" x14ac:dyDescent="0.25">
      <c r="B121" s="119">
        <v>37</v>
      </c>
      <c r="C121" s="120"/>
      <c r="D121" s="113"/>
      <c r="E121" s="127" t="s">
        <v>122</v>
      </c>
      <c r="F121" s="138">
        <v>100</v>
      </c>
      <c r="G121" s="118">
        <v>100</v>
      </c>
      <c r="H121" s="118">
        <f>H122</f>
        <v>314.37</v>
      </c>
      <c r="I121" s="78">
        <f t="shared" si="7"/>
        <v>3.1436999999999999</v>
      </c>
    </row>
    <row r="122" spans="2:9" ht="25.5" x14ac:dyDescent="0.25">
      <c r="B122" s="119">
        <v>372</v>
      </c>
      <c r="C122" s="120"/>
      <c r="D122" s="113"/>
      <c r="E122" s="127" t="s">
        <v>123</v>
      </c>
      <c r="F122" s="114"/>
      <c r="G122" s="118"/>
      <c r="H122" s="118">
        <f>H123</f>
        <v>314.37</v>
      </c>
      <c r="I122" s="78"/>
    </row>
    <row r="123" spans="2:9" ht="15" customHeight="1" x14ac:dyDescent="0.25">
      <c r="B123" s="61">
        <v>3722</v>
      </c>
      <c r="C123" s="62"/>
      <c r="D123" s="63"/>
      <c r="E123" s="130" t="s">
        <v>125</v>
      </c>
      <c r="F123" s="66"/>
      <c r="G123" s="52"/>
      <c r="H123" s="52">
        <v>314.37</v>
      </c>
      <c r="I123" s="78"/>
    </row>
    <row r="124" spans="2:9" ht="15" customHeight="1" x14ac:dyDescent="0.25">
      <c r="B124" s="119">
        <v>38</v>
      </c>
      <c r="C124" s="120"/>
      <c r="D124" s="113"/>
      <c r="E124" s="122" t="s">
        <v>126</v>
      </c>
      <c r="F124" s="114"/>
      <c r="G124" s="118"/>
      <c r="H124" s="118">
        <f>H125</f>
        <v>0.1</v>
      </c>
      <c r="I124" s="78"/>
    </row>
    <row r="125" spans="2:9" ht="15" customHeight="1" x14ac:dyDescent="0.25">
      <c r="B125" s="119">
        <v>381</v>
      </c>
      <c r="C125" s="120"/>
      <c r="D125" s="113"/>
      <c r="E125" s="122" t="s">
        <v>81</v>
      </c>
      <c r="F125" s="114"/>
      <c r="G125" s="118"/>
      <c r="H125" s="118">
        <f>H126</f>
        <v>0.1</v>
      </c>
      <c r="I125" s="78"/>
    </row>
    <row r="126" spans="2:9" ht="15" customHeight="1" x14ac:dyDescent="0.25">
      <c r="B126" s="61">
        <v>3812</v>
      </c>
      <c r="C126" s="62"/>
      <c r="D126" s="63"/>
      <c r="E126" s="70" t="s">
        <v>127</v>
      </c>
      <c r="F126" s="66"/>
      <c r="G126" s="52"/>
      <c r="H126" s="52">
        <v>0.1</v>
      </c>
      <c r="I126" s="78"/>
    </row>
    <row r="127" spans="2:9" ht="25.5" x14ac:dyDescent="0.25">
      <c r="B127" s="119">
        <v>4</v>
      </c>
      <c r="C127" s="120"/>
      <c r="D127" s="113"/>
      <c r="E127" s="127" t="s">
        <v>5</v>
      </c>
      <c r="F127" s="114">
        <v>3319</v>
      </c>
      <c r="G127" s="118">
        <f>SUM(G128+G137)</f>
        <v>4361</v>
      </c>
      <c r="H127" s="118">
        <f>SUM(H128+H137)</f>
        <v>4861.49</v>
      </c>
      <c r="I127" s="78">
        <f t="shared" si="7"/>
        <v>1.1147649621646412</v>
      </c>
    </row>
    <row r="128" spans="2:9" ht="25.5" x14ac:dyDescent="0.25">
      <c r="B128" s="119">
        <v>42</v>
      </c>
      <c r="C128" s="120"/>
      <c r="D128" s="113"/>
      <c r="E128" s="127" t="s">
        <v>128</v>
      </c>
      <c r="F128" s="138">
        <v>3319</v>
      </c>
      <c r="G128" s="118">
        <v>1611</v>
      </c>
      <c r="H128" s="118">
        <f>H129+H135</f>
        <v>1866.2900000000002</v>
      </c>
      <c r="I128" s="78">
        <f t="shared" si="7"/>
        <v>1.1584667908131596</v>
      </c>
    </row>
    <row r="129" spans="2:9" x14ac:dyDescent="0.25">
      <c r="B129" s="119">
        <v>422</v>
      </c>
      <c r="C129" s="120"/>
      <c r="D129" s="113"/>
      <c r="E129" s="127" t="s">
        <v>129</v>
      </c>
      <c r="F129" s="114"/>
      <c r="G129" s="118"/>
      <c r="H129" s="118">
        <f>SUM(H130:H134)</f>
        <v>1796.5600000000002</v>
      </c>
      <c r="I129" s="78"/>
    </row>
    <row r="130" spans="2:9" ht="15" customHeight="1" x14ac:dyDescent="0.25">
      <c r="B130" s="61">
        <v>4221</v>
      </c>
      <c r="C130" s="62"/>
      <c r="D130" s="63"/>
      <c r="E130" s="130" t="s">
        <v>130</v>
      </c>
      <c r="F130" s="66"/>
      <c r="G130" s="52"/>
      <c r="H130" s="52">
        <v>1159</v>
      </c>
      <c r="I130" s="78"/>
    </row>
    <row r="131" spans="2:9" ht="21" customHeight="1" x14ac:dyDescent="0.25">
      <c r="B131" s="61">
        <v>4222</v>
      </c>
      <c r="C131" s="62"/>
      <c r="D131" s="63"/>
      <c r="E131" s="130" t="s">
        <v>131</v>
      </c>
      <c r="F131" s="66"/>
      <c r="G131" s="52"/>
      <c r="H131" s="52">
        <v>25.2</v>
      </c>
      <c r="I131" s="78"/>
    </row>
    <row r="132" spans="2:9" x14ac:dyDescent="0.25">
      <c r="B132" s="61">
        <v>4223</v>
      </c>
      <c r="C132" s="62"/>
      <c r="D132" s="63"/>
      <c r="E132" s="130" t="s">
        <v>132</v>
      </c>
      <c r="F132" s="66"/>
      <c r="G132" s="52"/>
      <c r="H132" s="52"/>
      <c r="I132" s="78"/>
    </row>
    <row r="133" spans="2:9" x14ac:dyDescent="0.25">
      <c r="B133" s="61">
        <v>4226</v>
      </c>
      <c r="C133" s="62"/>
      <c r="D133" s="63"/>
      <c r="E133" s="130" t="s">
        <v>133</v>
      </c>
      <c r="F133" s="66"/>
      <c r="G133" s="52"/>
      <c r="H133" s="52">
        <v>440.7</v>
      </c>
      <c r="I133" s="78"/>
    </row>
    <row r="134" spans="2:9" x14ac:dyDescent="0.25">
      <c r="B134" s="61">
        <v>4227</v>
      </c>
      <c r="C134" s="62"/>
      <c r="D134" s="63"/>
      <c r="E134" s="130" t="s">
        <v>134</v>
      </c>
      <c r="F134" s="66"/>
      <c r="G134" s="52"/>
      <c r="H134" s="52">
        <v>171.66</v>
      </c>
      <c r="I134" s="78"/>
    </row>
    <row r="135" spans="2:9" ht="25.5" x14ac:dyDescent="0.25">
      <c r="B135" s="119">
        <v>424</v>
      </c>
      <c r="C135" s="120"/>
      <c r="D135" s="113"/>
      <c r="E135" s="127" t="s">
        <v>135</v>
      </c>
      <c r="F135" s="114"/>
      <c r="G135" s="118"/>
      <c r="H135" s="118">
        <f>H136</f>
        <v>69.73</v>
      </c>
      <c r="I135" s="78"/>
    </row>
    <row r="136" spans="2:9" x14ac:dyDescent="0.25">
      <c r="B136" s="61">
        <v>4241</v>
      </c>
      <c r="C136" s="62"/>
      <c r="D136" s="63"/>
      <c r="E136" s="130" t="s">
        <v>136</v>
      </c>
      <c r="F136" s="66"/>
      <c r="G136" s="52"/>
      <c r="H136" s="52">
        <v>69.73</v>
      </c>
      <c r="I136" s="78"/>
    </row>
    <row r="137" spans="2:9" ht="28.5" customHeight="1" x14ac:dyDescent="0.25">
      <c r="B137" s="119">
        <v>45</v>
      </c>
      <c r="C137" s="120"/>
      <c r="D137" s="113"/>
      <c r="E137" s="127" t="s">
        <v>137</v>
      </c>
      <c r="F137" s="114"/>
      <c r="G137" s="118">
        <v>2750</v>
      </c>
      <c r="H137" s="59">
        <f>H138</f>
        <v>2995.2</v>
      </c>
      <c r="I137" s="78">
        <f t="shared" ref="I137:I199" si="8">H137/G137</f>
        <v>1.0891636363636363</v>
      </c>
    </row>
    <row r="138" spans="2:9" ht="25.5" x14ac:dyDescent="0.25">
      <c r="B138" s="119">
        <v>451</v>
      </c>
      <c r="C138" s="120"/>
      <c r="D138" s="113"/>
      <c r="E138" s="127" t="s">
        <v>199</v>
      </c>
      <c r="F138" s="114"/>
      <c r="G138" s="118"/>
      <c r="H138" s="59">
        <f>H139</f>
        <v>2995.2</v>
      </c>
      <c r="I138" s="78"/>
    </row>
    <row r="139" spans="2:9" x14ac:dyDescent="0.25">
      <c r="B139" s="61">
        <v>4511</v>
      </c>
      <c r="C139" s="62"/>
      <c r="D139" s="63"/>
      <c r="E139" s="130" t="s">
        <v>199</v>
      </c>
      <c r="F139" s="66"/>
      <c r="G139" s="52"/>
      <c r="H139" s="48">
        <v>2995.2</v>
      </c>
      <c r="I139" s="78"/>
    </row>
    <row r="140" spans="2:9" ht="25.5" x14ac:dyDescent="0.25">
      <c r="B140" s="184">
        <v>17827</v>
      </c>
      <c r="C140" s="185"/>
      <c r="D140" s="186"/>
      <c r="E140" s="133" t="s">
        <v>142</v>
      </c>
      <c r="F140" s="79"/>
      <c r="G140" s="80"/>
      <c r="H140" s="80"/>
      <c r="I140" s="78"/>
    </row>
    <row r="141" spans="2:9" x14ac:dyDescent="0.25">
      <c r="B141" s="184">
        <v>52</v>
      </c>
      <c r="C141" s="185"/>
      <c r="D141" s="186"/>
      <c r="E141" s="134" t="s">
        <v>150</v>
      </c>
      <c r="F141" s="77">
        <f>F144+F188</f>
        <v>1564138</v>
      </c>
      <c r="G141" s="77">
        <f t="shared" ref="G141:H141" si="9">G144+G188</f>
        <v>1516980</v>
      </c>
      <c r="H141" s="77">
        <f t="shared" si="9"/>
        <v>1660488.29</v>
      </c>
      <c r="I141" s="78">
        <f t="shared" si="8"/>
        <v>1.0946013065432636</v>
      </c>
    </row>
    <row r="142" spans="2:9" ht="25.5" x14ac:dyDescent="0.25">
      <c r="B142" s="184" t="s">
        <v>148</v>
      </c>
      <c r="C142" s="185"/>
      <c r="D142" s="186"/>
      <c r="E142" s="133" t="s">
        <v>155</v>
      </c>
      <c r="F142" s="77"/>
      <c r="G142" s="77"/>
      <c r="H142" s="77"/>
      <c r="I142" s="78"/>
    </row>
    <row r="143" spans="2:9" ht="25.5" x14ac:dyDescent="0.25">
      <c r="B143" s="184" t="s">
        <v>149</v>
      </c>
      <c r="C143" s="185"/>
      <c r="D143" s="186"/>
      <c r="E143" s="133" t="s">
        <v>156</v>
      </c>
      <c r="F143" s="77"/>
      <c r="G143" s="77"/>
      <c r="H143" s="77"/>
      <c r="I143" s="78"/>
    </row>
    <row r="144" spans="2:9" ht="15" customHeight="1" x14ac:dyDescent="0.25">
      <c r="B144" s="181">
        <v>3</v>
      </c>
      <c r="C144" s="182"/>
      <c r="D144" s="183"/>
      <c r="E144" s="127" t="s">
        <v>3</v>
      </c>
      <c r="F144" s="114">
        <v>1562148</v>
      </c>
      <c r="G144" s="118">
        <v>1515720</v>
      </c>
      <c r="H144" s="118">
        <f>SUM(H145+H153+H182+H185)</f>
        <v>1657598.85</v>
      </c>
      <c r="I144" s="78">
        <f t="shared" si="8"/>
        <v>1.0936049204338534</v>
      </c>
    </row>
    <row r="145" spans="2:9" ht="15" customHeight="1" x14ac:dyDescent="0.25">
      <c r="B145" s="181">
        <v>31</v>
      </c>
      <c r="C145" s="182"/>
      <c r="D145" s="183"/>
      <c r="E145" s="127" t="s">
        <v>4</v>
      </c>
      <c r="F145" s="114">
        <v>1535602</v>
      </c>
      <c r="G145" s="118">
        <v>1497820</v>
      </c>
      <c r="H145" s="59">
        <f>SUM(H146+H149+H151)</f>
        <v>1640942.76</v>
      </c>
      <c r="I145" s="78">
        <f t="shared" si="8"/>
        <v>1.0955540452123753</v>
      </c>
    </row>
    <row r="146" spans="2:9" ht="15" customHeight="1" x14ac:dyDescent="0.25">
      <c r="B146" s="121">
        <v>311</v>
      </c>
      <c r="C146" s="120"/>
      <c r="D146" s="113"/>
      <c r="E146" s="127" t="s">
        <v>24</v>
      </c>
      <c r="F146" s="114"/>
      <c r="G146" s="118"/>
      <c r="H146" s="59">
        <f>SUM(H147:H148)</f>
        <v>1337870.42</v>
      </c>
      <c r="I146" s="78"/>
    </row>
    <row r="147" spans="2:9" ht="15" customHeight="1" x14ac:dyDescent="0.25">
      <c r="B147" s="71">
        <v>3111</v>
      </c>
      <c r="C147" s="62"/>
      <c r="D147" s="63"/>
      <c r="E147" s="130" t="s">
        <v>25</v>
      </c>
      <c r="F147" s="66"/>
      <c r="G147" s="52"/>
      <c r="H147" s="48">
        <v>1317048.4099999999</v>
      </c>
      <c r="I147" s="78"/>
    </row>
    <row r="148" spans="2:9" ht="15" customHeight="1" x14ac:dyDescent="0.25">
      <c r="B148" s="71">
        <v>3113</v>
      </c>
      <c r="C148" s="62"/>
      <c r="D148" s="63"/>
      <c r="E148" s="130" t="s">
        <v>88</v>
      </c>
      <c r="F148" s="66"/>
      <c r="G148" s="52"/>
      <c r="H148" s="48">
        <v>20822.009999999998</v>
      </c>
      <c r="I148" s="78"/>
    </row>
    <row r="149" spans="2:9" ht="15" customHeight="1" x14ac:dyDescent="0.25">
      <c r="B149" s="121">
        <v>312</v>
      </c>
      <c r="C149" s="120"/>
      <c r="D149" s="113"/>
      <c r="E149" s="127" t="s">
        <v>89</v>
      </c>
      <c r="F149" s="114"/>
      <c r="G149" s="118"/>
      <c r="H149" s="59">
        <f>H150</f>
        <v>82323.55</v>
      </c>
      <c r="I149" s="78"/>
    </row>
    <row r="150" spans="2:9" ht="15" customHeight="1" x14ac:dyDescent="0.25">
      <c r="B150" s="71">
        <v>3121</v>
      </c>
      <c r="C150" s="62"/>
      <c r="D150" s="63"/>
      <c r="E150" s="130" t="s">
        <v>89</v>
      </c>
      <c r="F150" s="66"/>
      <c r="G150" s="52"/>
      <c r="H150" s="48">
        <v>82323.55</v>
      </c>
      <c r="I150" s="78"/>
    </row>
    <row r="151" spans="2:9" ht="15" customHeight="1" x14ac:dyDescent="0.25">
      <c r="B151" s="121">
        <v>313</v>
      </c>
      <c r="C151" s="120"/>
      <c r="D151" s="113"/>
      <c r="E151" s="127" t="s">
        <v>90</v>
      </c>
      <c r="F151" s="114"/>
      <c r="G151" s="118"/>
      <c r="H151" s="59">
        <f>H152</f>
        <v>220748.79</v>
      </c>
      <c r="I151" s="78"/>
    </row>
    <row r="152" spans="2:9" x14ac:dyDescent="0.25">
      <c r="B152" s="71">
        <v>3132</v>
      </c>
      <c r="C152" s="62"/>
      <c r="D152" s="63"/>
      <c r="E152" s="130" t="s">
        <v>91</v>
      </c>
      <c r="F152" s="66"/>
      <c r="G152" s="52"/>
      <c r="H152" s="48">
        <v>220748.79</v>
      </c>
      <c r="I152" s="78"/>
    </row>
    <row r="153" spans="2:9" ht="15" customHeight="1" x14ac:dyDescent="0.25">
      <c r="B153" s="181">
        <v>32</v>
      </c>
      <c r="C153" s="182"/>
      <c r="D153" s="183"/>
      <c r="E153" s="127" t="s">
        <v>12</v>
      </c>
      <c r="F153" s="114">
        <v>19910</v>
      </c>
      <c r="G153" s="118">
        <v>29044</v>
      </c>
      <c r="H153" s="59">
        <f>SUM(H154+H159+H165+H174+H176)</f>
        <v>11709.85</v>
      </c>
      <c r="I153" s="78">
        <f t="shared" si="8"/>
        <v>0.40317621539732823</v>
      </c>
    </row>
    <row r="154" spans="2:9" x14ac:dyDescent="0.25">
      <c r="B154" s="119">
        <v>321</v>
      </c>
      <c r="C154" s="120"/>
      <c r="D154" s="113"/>
      <c r="E154" s="127" t="s">
        <v>26</v>
      </c>
      <c r="F154" s="114"/>
      <c r="G154" s="118"/>
      <c r="H154" s="59">
        <f>SUM(H155:H158)</f>
        <v>247.3</v>
      </c>
      <c r="I154" s="78"/>
    </row>
    <row r="155" spans="2:9" x14ac:dyDescent="0.25">
      <c r="B155" s="61">
        <v>3211</v>
      </c>
      <c r="C155" s="62"/>
      <c r="D155" s="63"/>
      <c r="E155" s="130" t="s">
        <v>27</v>
      </c>
      <c r="F155" s="66"/>
      <c r="G155" s="52"/>
      <c r="H155" s="48">
        <v>247.3</v>
      </c>
      <c r="I155" s="78"/>
    </row>
    <row r="156" spans="2:9" ht="25.5" x14ac:dyDescent="0.25">
      <c r="B156" s="61">
        <v>3212</v>
      </c>
      <c r="C156" s="62"/>
      <c r="D156" s="63"/>
      <c r="E156" s="130" t="s">
        <v>93</v>
      </c>
      <c r="F156" s="66"/>
      <c r="G156" s="52"/>
      <c r="H156" s="48"/>
      <c r="I156" s="78"/>
    </row>
    <row r="157" spans="2:9" ht="15" customHeight="1" x14ac:dyDescent="0.25">
      <c r="B157" s="61">
        <v>3213</v>
      </c>
      <c r="C157" s="62"/>
      <c r="D157" s="63"/>
      <c r="E157" s="130" t="s">
        <v>94</v>
      </c>
      <c r="F157" s="66"/>
      <c r="G157" s="52"/>
      <c r="H157" s="48"/>
      <c r="I157" s="78"/>
    </row>
    <row r="158" spans="2:9" ht="15" customHeight="1" x14ac:dyDescent="0.25">
      <c r="B158" s="61">
        <v>3214</v>
      </c>
      <c r="C158" s="62"/>
      <c r="D158" s="63"/>
      <c r="E158" s="130" t="s">
        <v>95</v>
      </c>
      <c r="F158" s="66"/>
      <c r="G158" s="52"/>
      <c r="H158" s="48"/>
      <c r="I158" s="78"/>
    </row>
    <row r="159" spans="2:9" ht="15" customHeight="1" x14ac:dyDescent="0.25">
      <c r="B159" s="119">
        <v>322</v>
      </c>
      <c r="C159" s="120"/>
      <c r="D159" s="113"/>
      <c r="E159" s="127" t="s">
        <v>96</v>
      </c>
      <c r="F159" s="114"/>
      <c r="G159" s="118"/>
      <c r="H159" s="59">
        <f>SUM(H160:H164)</f>
        <v>212.38</v>
      </c>
      <c r="I159" s="78"/>
    </row>
    <row r="160" spans="2:9" ht="15" customHeight="1" x14ac:dyDescent="0.25">
      <c r="B160" s="61">
        <v>3221</v>
      </c>
      <c r="C160" s="62"/>
      <c r="D160" s="63"/>
      <c r="E160" s="130" t="s">
        <v>97</v>
      </c>
      <c r="F160" s="66"/>
      <c r="G160" s="52"/>
      <c r="H160" s="48"/>
      <c r="I160" s="78"/>
    </row>
    <row r="161" spans="2:9" ht="15" customHeight="1" x14ac:dyDescent="0.25">
      <c r="B161" s="61">
        <v>3222</v>
      </c>
      <c r="C161" s="62"/>
      <c r="D161" s="63"/>
      <c r="E161" s="130" t="s">
        <v>98</v>
      </c>
      <c r="F161" s="66"/>
      <c r="G161" s="52"/>
      <c r="H161" s="48"/>
      <c r="I161" s="78"/>
    </row>
    <row r="162" spans="2:9" x14ac:dyDescent="0.25">
      <c r="B162" s="61">
        <v>3223</v>
      </c>
      <c r="C162" s="62"/>
      <c r="D162" s="63"/>
      <c r="E162" s="130" t="s">
        <v>99</v>
      </c>
      <c r="F162" s="66"/>
      <c r="G162" s="52"/>
      <c r="H162" s="48"/>
      <c r="I162" s="78"/>
    </row>
    <row r="163" spans="2:9" ht="25.5" x14ac:dyDescent="0.25">
      <c r="B163" s="61">
        <v>3224</v>
      </c>
      <c r="C163" s="62"/>
      <c r="D163" s="63"/>
      <c r="E163" s="130" t="s">
        <v>100</v>
      </c>
      <c r="F163" s="66"/>
      <c r="G163" s="52"/>
      <c r="H163" s="48">
        <v>212.38</v>
      </c>
      <c r="I163" s="78"/>
    </row>
    <row r="164" spans="2:9" ht="15" customHeight="1" x14ac:dyDescent="0.25">
      <c r="B164" s="61">
        <v>3225</v>
      </c>
      <c r="C164" s="62"/>
      <c r="D164" s="63"/>
      <c r="E164" s="130" t="s">
        <v>101</v>
      </c>
      <c r="F164" s="66"/>
      <c r="G164" s="52"/>
      <c r="H164" s="48"/>
      <c r="I164" s="78"/>
    </row>
    <row r="165" spans="2:9" ht="15" customHeight="1" x14ac:dyDescent="0.25">
      <c r="B165" s="119">
        <v>323</v>
      </c>
      <c r="C165" s="120"/>
      <c r="D165" s="113"/>
      <c r="E165" s="127" t="s">
        <v>103</v>
      </c>
      <c r="F165" s="114"/>
      <c r="G165" s="118"/>
      <c r="H165" s="59">
        <f>SUM(H166:H173)</f>
        <v>10410.17</v>
      </c>
      <c r="I165" s="78"/>
    </row>
    <row r="166" spans="2:9" ht="15" customHeight="1" x14ac:dyDescent="0.25">
      <c r="B166" s="61">
        <v>3231</v>
      </c>
      <c r="C166" s="62"/>
      <c r="D166" s="63"/>
      <c r="E166" s="130" t="s">
        <v>104</v>
      </c>
      <c r="F166" s="66"/>
      <c r="G166" s="52"/>
      <c r="H166" s="48">
        <v>10277.450000000001</v>
      </c>
      <c r="I166" s="78"/>
    </row>
    <row r="167" spans="2:9" ht="15" customHeight="1" x14ac:dyDescent="0.25">
      <c r="B167" s="61">
        <v>3232</v>
      </c>
      <c r="C167" s="62"/>
      <c r="D167" s="63"/>
      <c r="E167" s="130" t="s">
        <v>105</v>
      </c>
      <c r="F167" s="66"/>
      <c r="G167" s="52"/>
      <c r="H167" s="48"/>
      <c r="I167" s="78"/>
    </row>
    <row r="168" spans="2:9" ht="15" customHeight="1" x14ac:dyDescent="0.25">
      <c r="B168" s="61">
        <v>3234</v>
      </c>
      <c r="C168" s="62"/>
      <c r="D168" s="63"/>
      <c r="E168" s="130" t="s">
        <v>106</v>
      </c>
      <c r="F168" s="66"/>
      <c r="G168" s="52"/>
      <c r="H168" s="48"/>
      <c r="I168" s="78"/>
    </row>
    <row r="169" spans="2:9" x14ac:dyDescent="0.25">
      <c r="B169" s="61">
        <v>3235</v>
      </c>
      <c r="C169" s="62"/>
      <c r="D169" s="63"/>
      <c r="E169" s="130" t="s">
        <v>107</v>
      </c>
      <c r="F169" s="66"/>
      <c r="G169" s="52"/>
      <c r="H169" s="48"/>
      <c r="I169" s="78"/>
    </row>
    <row r="170" spans="2:9" ht="15" customHeight="1" x14ac:dyDescent="0.25">
      <c r="B170" s="61">
        <v>3236</v>
      </c>
      <c r="C170" s="62"/>
      <c r="D170" s="63"/>
      <c r="E170" s="130" t="s">
        <v>151</v>
      </c>
      <c r="F170" s="66"/>
      <c r="G170" s="52"/>
      <c r="H170" s="48"/>
      <c r="I170" s="78"/>
    </row>
    <row r="171" spans="2:9" ht="15" customHeight="1" x14ac:dyDescent="0.25">
      <c r="B171" s="61">
        <v>3237</v>
      </c>
      <c r="C171" s="62"/>
      <c r="D171" s="63"/>
      <c r="E171" s="130" t="s">
        <v>109</v>
      </c>
      <c r="F171" s="66"/>
      <c r="G171" s="52"/>
      <c r="H171" s="48">
        <v>132.72</v>
      </c>
      <c r="I171" s="78"/>
    </row>
    <row r="172" spans="2:9" ht="15" customHeight="1" x14ac:dyDescent="0.25">
      <c r="B172" s="61">
        <v>3238</v>
      </c>
      <c r="C172" s="62"/>
      <c r="D172" s="63"/>
      <c r="E172" s="130" t="s">
        <v>110</v>
      </c>
      <c r="F172" s="66"/>
      <c r="G172" s="52"/>
      <c r="H172" s="48"/>
      <c r="I172" s="78"/>
    </row>
    <row r="173" spans="2:9" ht="15" customHeight="1" x14ac:dyDescent="0.25">
      <c r="B173" s="61">
        <v>3239</v>
      </c>
      <c r="C173" s="62"/>
      <c r="D173" s="63"/>
      <c r="E173" s="130" t="s">
        <v>111</v>
      </c>
      <c r="F173" s="66"/>
      <c r="G173" s="52"/>
      <c r="H173" s="48"/>
      <c r="I173" s="78"/>
    </row>
    <row r="174" spans="2:9" ht="25.5" x14ac:dyDescent="0.25">
      <c r="B174" s="119">
        <v>324</v>
      </c>
      <c r="C174" s="120"/>
      <c r="D174" s="113"/>
      <c r="E174" s="127" t="s">
        <v>112</v>
      </c>
      <c r="F174" s="114"/>
      <c r="G174" s="118"/>
      <c r="H174" s="59">
        <f>H175</f>
        <v>0</v>
      </c>
      <c r="I174" s="78"/>
    </row>
    <row r="175" spans="2:9" ht="25.5" x14ac:dyDescent="0.25">
      <c r="B175" s="61">
        <v>3241</v>
      </c>
      <c r="C175" s="62"/>
      <c r="D175" s="63"/>
      <c r="E175" s="130" t="s">
        <v>112</v>
      </c>
      <c r="F175" s="66"/>
      <c r="G175" s="52"/>
      <c r="H175" s="48"/>
      <c r="I175" s="78"/>
    </row>
    <row r="176" spans="2:9" x14ac:dyDescent="0.25">
      <c r="B176" s="119">
        <v>329</v>
      </c>
      <c r="C176" s="120"/>
      <c r="D176" s="113"/>
      <c r="E176" s="127" t="s">
        <v>113</v>
      </c>
      <c r="F176" s="114"/>
      <c r="G176" s="118"/>
      <c r="H176" s="59">
        <f>SUM(H177:H181)</f>
        <v>840</v>
      </c>
      <c r="I176" s="78"/>
    </row>
    <row r="177" spans="2:9" ht="15" customHeight="1" x14ac:dyDescent="0.25">
      <c r="B177" s="61">
        <v>3292</v>
      </c>
      <c r="C177" s="62"/>
      <c r="D177" s="63"/>
      <c r="E177" s="130" t="s">
        <v>114</v>
      </c>
      <c r="F177" s="66"/>
      <c r="G177" s="52"/>
      <c r="H177" s="48"/>
      <c r="I177" s="78"/>
    </row>
    <row r="178" spans="2:9" x14ac:dyDescent="0.25">
      <c r="B178" s="61">
        <v>3293</v>
      </c>
      <c r="C178" s="62"/>
      <c r="D178" s="63"/>
      <c r="E178" s="130" t="s">
        <v>115</v>
      </c>
      <c r="F178" s="66"/>
      <c r="G178" s="52"/>
      <c r="H178" s="48"/>
      <c r="I178" s="78"/>
    </row>
    <row r="179" spans="2:9" x14ac:dyDescent="0.25">
      <c r="B179" s="61">
        <v>3295</v>
      </c>
      <c r="C179" s="62"/>
      <c r="D179" s="63"/>
      <c r="E179" s="130" t="s">
        <v>116</v>
      </c>
      <c r="F179" s="66"/>
      <c r="G179" s="52"/>
      <c r="H179" s="48">
        <v>840</v>
      </c>
      <c r="I179" s="78"/>
    </row>
    <row r="180" spans="2:9" x14ac:dyDescent="0.25">
      <c r="B180" s="61">
        <v>3296</v>
      </c>
      <c r="C180" s="62"/>
      <c r="D180" s="63"/>
      <c r="E180" s="130" t="s">
        <v>117</v>
      </c>
      <c r="F180" s="66"/>
      <c r="G180" s="52"/>
      <c r="H180" s="48"/>
      <c r="I180" s="78"/>
    </row>
    <row r="181" spans="2:9" ht="15" customHeight="1" x14ac:dyDescent="0.25">
      <c r="B181" s="61">
        <v>3299</v>
      </c>
      <c r="C181" s="62"/>
      <c r="D181" s="63"/>
      <c r="E181" s="130" t="s">
        <v>113</v>
      </c>
      <c r="F181" s="66"/>
      <c r="G181" s="52"/>
      <c r="H181" s="48"/>
      <c r="I181" s="78"/>
    </row>
    <row r="182" spans="2:9" ht="25.5" x14ac:dyDescent="0.25">
      <c r="B182" s="119">
        <v>37</v>
      </c>
      <c r="C182" s="120"/>
      <c r="D182" s="120"/>
      <c r="E182" s="122" t="s">
        <v>122</v>
      </c>
      <c r="F182" s="139">
        <v>6636</v>
      </c>
      <c r="G182" s="118">
        <v>6500</v>
      </c>
      <c r="H182" s="59">
        <f>H183</f>
        <v>3248.09</v>
      </c>
      <c r="I182" s="78">
        <f t="shared" si="8"/>
        <v>0.49970615384615386</v>
      </c>
    </row>
    <row r="183" spans="2:9" ht="25.5" x14ac:dyDescent="0.25">
      <c r="B183" s="119">
        <v>372</v>
      </c>
      <c r="C183" s="120"/>
      <c r="D183" s="113"/>
      <c r="E183" s="122" t="s">
        <v>123</v>
      </c>
      <c r="F183" s="123"/>
      <c r="G183" s="118"/>
      <c r="H183" s="118">
        <f>H184</f>
        <v>3248.09</v>
      </c>
      <c r="I183" s="78"/>
    </row>
    <row r="184" spans="2:9" ht="15" customHeight="1" x14ac:dyDescent="0.25">
      <c r="B184" s="61">
        <v>3721</v>
      </c>
      <c r="C184" s="62"/>
      <c r="D184" s="63"/>
      <c r="E184" s="70" t="s">
        <v>124</v>
      </c>
      <c r="F184" s="72"/>
      <c r="G184" s="52"/>
      <c r="H184" s="52">
        <v>3248.09</v>
      </c>
      <c r="I184" s="78"/>
    </row>
    <row r="185" spans="2:9" x14ac:dyDescent="0.25">
      <c r="B185" s="119">
        <v>38</v>
      </c>
      <c r="C185" s="120"/>
      <c r="D185" s="113"/>
      <c r="E185" s="122" t="s">
        <v>126</v>
      </c>
      <c r="F185" s="123"/>
      <c r="G185" s="118"/>
      <c r="H185" s="118">
        <f>H186</f>
        <v>1698.15</v>
      </c>
      <c r="I185" s="78"/>
    </row>
    <row r="186" spans="2:9" ht="15" customHeight="1" x14ac:dyDescent="0.25">
      <c r="B186" s="119">
        <v>381</v>
      </c>
      <c r="C186" s="120"/>
      <c r="D186" s="113"/>
      <c r="E186" s="122" t="s">
        <v>81</v>
      </c>
      <c r="F186" s="123"/>
      <c r="G186" s="118"/>
      <c r="H186" s="118">
        <f>H187</f>
        <v>1698.15</v>
      </c>
      <c r="I186" s="78"/>
    </row>
    <row r="187" spans="2:9" ht="15" customHeight="1" x14ac:dyDescent="0.25">
      <c r="B187" s="61">
        <v>3812</v>
      </c>
      <c r="C187" s="62"/>
      <c r="D187" s="63"/>
      <c r="E187" s="70" t="s">
        <v>127</v>
      </c>
      <c r="F187" s="72"/>
      <c r="G187" s="52"/>
      <c r="H187" s="52">
        <v>1698.15</v>
      </c>
      <c r="I187" s="78"/>
    </row>
    <row r="188" spans="2:9" ht="25.5" x14ac:dyDescent="0.25">
      <c r="B188" s="181">
        <v>4</v>
      </c>
      <c r="C188" s="182"/>
      <c r="D188" s="183"/>
      <c r="E188" s="127" t="s">
        <v>5</v>
      </c>
      <c r="F188" s="114">
        <v>1990</v>
      </c>
      <c r="G188" s="118">
        <f>SUM(G189+G196)</f>
        <v>1260</v>
      </c>
      <c r="H188" s="118">
        <f>H189+H196</f>
        <v>2889.4399999999996</v>
      </c>
      <c r="I188" s="78">
        <f t="shared" si="8"/>
        <v>2.2932063492063488</v>
      </c>
    </row>
    <row r="189" spans="2:9" ht="25.5" x14ac:dyDescent="0.25">
      <c r="B189" s="119">
        <v>42</v>
      </c>
      <c r="C189" s="120"/>
      <c r="D189" s="113"/>
      <c r="E189" s="127" t="s">
        <v>128</v>
      </c>
      <c r="F189" s="114">
        <v>1990</v>
      </c>
      <c r="G189" s="118">
        <v>260</v>
      </c>
      <c r="H189" s="118">
        <f>H190</f>
        <v>1832.4299999999998</v>
      </c>
      <c r="I189" s="78">
        <f t="shared" si="8"/>
        <v>7.0478076923076918</v>
      </c>
    </row>
    <row r="190" spans="2:9" ht="15" customHeight="1" x14ac:dyDescent="0.25">
      <c r="B190" s="119">
        <v>422</v>
      </c>
      <c r="C190" s="120"/>
      <c r="D190" s="113"/>
      <c r="E190" s="127" t="s">
        <v>129</v>
      </c>
      <c r="F190" s="114"/>
      <c r="G190" s="118"/>
      <c r="H190" s="118">
        <f>SUM(H191:H195)</f>
        <v>1832.4299999999998</v>
      </c>
      <c r="I190" s="78"/>
    </row>
    <row r="191" spans="2:9" ht="15" customHeight="1" x14ac:dyDescent="0.25">
      <c r="B191" s="61">
        <v>4221</v>
      </c>
      <c r="C191" s="62"/>
      <c r="D191" s="63"/>
      <c r="E191" s="130" t="s">
        <v>130</v>
      </c>
      <c r="F191" s="66"/>
      <c r="G191" s="52"/>
      <c r="H191" s="52">
        <v>500.15</v>
      </c>
      <c r="I191" s="78"/>
    </row>
    <row r="192" spans="2:9" x14ac:dyDescent="0.25">
      <c r="B192" s="61">
        <v>4222</v>
      </c>
      <c r="C192" s="62"/>
      <c r="D192" s="63"/>
      <c r="E192" s="130" t="s">
        <v>131</v>
      </c>
      <c r="F192" s="66"/>
      <c r="G192" s="52"/>
      <c r="H192" s="52"/>
      <c r="I192" s="78"/>
    </row>
    <row r="193" spans="2:9" ht="15" customHeight="1" x14ac:dyDescent="0.25">
      <c r="B193" s="61">
        <v>4223</v>
      </c>
      <c r="C193" s="62"/>
      <c r="D193" s="63"/>
      <c r="E193" s="130" t="s">
        <v>132</v>
      </c>
      <c r="F193" s="66"/>
      <c r="G193" s="52"/>
      <c r="H193" s="52"/>
      <c r="I193" s="78"/>
    </row>
    <row r="194" spans="2:9" x14ac:dyDescent="0.25">
      <c r="B194" s="61">
        <v>4226</v>
      </c>
      <c r="C194" s="62"/>
      <c r="D194" s="63"/>
      <c r="E194" s="130" t="s">
        <v>133</v>
      </c>
      <c r="F194" s="66"/>
      <c r="G194" s="52"/>
      <c r="H194" s="52"/>
      <c r="I194" s="78"/>
    </row>
    <row r="195" spans="2:9" x14ac:dyDescent="0.25">
      <c r="B195" s="61">
        <v>4227</v>
      </c>
      <c r="C195" s="62"/>
      <c r="D195" s="63"/>
      <c r="E195" s="130" t="s">
        <v>134</v>
      </c>
      <c r="F195" s="66"/>
      <c r="G195" s="52"/>
      <c r="H195" s="52">
        <v>1332.28</v>
      </c>
      <c r="I195" s="78"/>
    </row>
    <row r="196" spans="2:9" ht="25.5" x14ac:dyDescent="0.25">
      <c r="B196" s="119">
        <v>424</v>
      </c>
      <c r="C196" s="120"/>
      <c r="D196" s="113"/>
      <c r="E196" s="127" t="s">
        <v>135</v>
      </c>
      <c r="F196" s="114"/>
      <c r="G196" s="118">
        <v>1000</v>
      </c>
      <c r="H196" s="118">
        <f>H197</f>
        <v>1057.01</v>
      </c>
      <c r="I196" s="78">
        <f t="shared" si="8"/>
        <v>1.05701</v>
      </c>
    </row>
    <row r="197" spans="2:9" x14ac:dyDescent="0.25">
      <c r="B197" s="61">
        <v>4241</v>
      </c>
      <c r="C197" s="62"/>
      <c r="D197" s="63"/>
      <c r="E197" s="130" t="s">
        <v>136</v>
      </c>
      <c r="F197" s="66"/>
      <c r="G197" s="52"/>
      <c r="H197" s="52">
        <v>1057.01</v>
      </c>
      <c r="I197" s="78"/>
    </row>
    <row r="198" spans="2:9" ht="25.5" x14ac:dyDescent="0.25">
      <c r="B198" s="184">
        <v>17827</v>
      </c>
      <c r="C198" s="185"/>
      <c r="D198" s="186"/>
      <c r="E198" s="133" t="s">
        <v>142</v>
      </c>
      <c r="F198" s="79"/>
      <c r="G198" s="80"/>
      <c r="H198" s="80"/>
      <c r="I198" s="78"/>
    </row>
    <row r="199" spans="2:9" x14ac:dyDescent="0.25">
      <c r="B199" s="184">
        <v>56</v>
      </c>
      <c r="C199" s="185"/>
      <c r="D199" s="186"/>
      <c r="E199" s="134" t="s">
        <v>202</v>
      </c>
      <c r="F199" s="77">
        <f>F202+F219</f>
        <v>0</v>
      </c>
      <c r="G199" s="77">
        <f>G202+G219</f>
        <v>23144</v>
      </c>
      <c r="H199" s="77">
        <f>H202+H219</f>
        <v>25344.71</v>
      </c>
      <c r="I199" s="78">
        <f t="shared" si="8"/>
        <v>1.0950877117179398</v>
      </c>
    </row>
    <row r="200" spans="2:9" ht="25.5" x14ac:dyDescent="0.25">
      <c r="B200" s="184" t="s">
        <v>148</v>
      </c>
      <c r="C200" s="185"/>
      <c r="D200" s="186"/>
      <c r="E200" s="133" t="s">
        <v>155</v>
      </c>
      <c r="F200" s="77"/>
      <c r="G200" s="77"/>
      <c r="H200" s="77"/>
      <c r="I200" s="78"/>
    </row>
    <row r="201" spans="2:9" ht="25.5" x14ac:dyDescent="0.25">
      <c r="B201" s="184" t="s">
        <v>149</v>
      </c>
      <c r="C201" s="185"/>
      <c r="D201" s="186"/>
      <c r="E201" s="133" t="s">
        <v>156</v>
      </c>
      <c r="F201" s="77"/>
      <c r="G201" s="77"/>
      <c r="H201" s="77"/>
      <c r="I201" s="78"/>
    </row>
    <row r="202" spans="2:9" ht="15" customHeight="1" x14ac:dyDescent="0.25">
      <c r="B202" s="181">
        <v>3</v>
      </c>
      <c r="C202" s="182"/>
      <c r="D202" s="183"/>
      <c r="E202" s="127" t="s">
        <v>3</v>
      </c>
      <c r="F202" s="114">
        <v>0</v>
      </c>
      <c r="G202" s="118">
        <v>17644</v>
      </c>
      <c r="H202" s="118">
        <f>H203</f>
        <v>18707.86</v>
      </c>
      <c r="I202" s="78">
        <f t="shared" ref="I202:I234" si="10">H202/G202</f>
        <v>1.0602958512808887</v>
      </c>
    </row>
    <row r="203" spans="2:9" x14ac:dyDescent="0.25">
      <c r="B203" s="181">
        <v>32</v>
      </c>
      <c r="C203" s="182"/>
      <c r="D203" s="183"/>
      <c r="E203" s="127" t="s">
        <v>12</v>
      </c>
      <c r="F203" s="114"/>
      <c r="G203" s="118">
        <v>17644</v>
      </c>
      <c r="H203" s="59">
        <f>H204+H209</f>
        <v>18707.86</v>
      </c>
      <c r="I203" s="78">
        <f t="shared" si="10"/>
        <v>1.0602958512808887</v>
      </c>
    </row>
    <row r="204" spans="2:9" ht="15" customHeight="1" x14ac:dyDescent="0.25">
      <c r="B204" s="125">
        <v>321</v>
      </c>
      <c r="C204" s="126"/>
      <c r="D204" s="127"/>
      <c r="E204" s="127" t="s">
        <v>26</v>
      </c>
      <c r="F204" s="114"/>
      <c r="G204" s="118"/>
      <c r="H204" s="59">
        <v>18505</v>
      </c>
      <c r="I204" s="78"/>
    </row>
    <row r="205" spans="2:9" x14ac:dyDescent="0.25">
      <c r="B205" s="61">
        <v>3211</v>
      </c>
      <c r="C205" s="62"/>
      <c r="D205" s="63"/>
      <c r="E205" s="130" t="s">
        <v>27</v>
      </c>
      <c r="F205" s="66"/>
      <c r="G205" s="52"/>
      <c r="H205" s="48"/>
      <c r="I205" s="78"/>
    </row>
    <row r="206" spans="2:9" ht="25.5" x14ac:dyDescent="0.25">
      <c r="B206" s="61">
        <v>3212</v>
      </c>
      <c r="C206" s="62"/>
      <c r="D206" s="63"/>
      <c r="E206" s="130" t="s">
        <v>93</v>
      </c>
      <c r="F206" s="66"/>
      <c r="G206" s="52"/>
      <c r="H206" s="48"/>
      <c r="I206" s="78"/>
    </row>
    <row r="207" spans="2:9" x14ac:dyDescent="0.25">
      <c r="B207" s="61">
        <v>3213</v>
      </c>
      <c r="C207" s="62"/>
      <c r="D207" s="63"/>
      <c r="E207" s="130" t="s">
        <v>94</v>
      </c>
      <c r="F207" s="66"/>
      <c r="G207" s="52"/>
      <c r="H207" s="48">
        <v>18505</v>
      </c>
      <c r="I207" s="78"/>
    </row>
    <row r="208" spans="2:9" x14ac:dyDescent="0.25">
      <c r="B208" s="61">
        <v>3214</v>
      </c>
      <c r="C208" s="62"/>
      <c r="D208" s="63"/>
      <c r="E208" s="130" t="s">
        <v>95</v>
      </c>
      <c r="F208" s="66"/>
      <c r="G208" s="52"/>
      <c r="H208" s="48"/>
      <c r="I208" s="78"/>
    </row>
    <row r="209" spans="2:9" x14ac:dyDescent="0.25">
      <c r="B209" s="125">
        <v>322</v>
      </c>
      <c r="C209" s="126"/>
      <c r="D209" s="127"/>
      <c r="E209" s="127" t="s">
        <v>96</v>
      </c>
      <c r="F209" s="114"/>
      <c r="G209" s="118"/>
      <c r="H209" s="59">
        <f>SUM(H210:H214)</f>
        <v>202.85999999999999</v>
      </c>
      <c r="I209" s="78"/>
    </row>
    <row r="210" spans="2:9" x14ac:dyDescent="0.25">
      <c r="B210" s="61">
        <v>3221</v>
      </c>
      <c r="C210" s="62"/>
      <c r="D210" s="63"/>
      <c r="E210" s="130" t="s">
        <v>97</v>
      </c>
      <c r="F210" s="66"/>
      <c r="G210" s="52"/>
      <c r="H210" s="48"/>
      <c r="I210" s="78"/>
    </row>
    <row r="211" spans="2:9" x14ac:dyDescent="0.25">
      <c r="B211" s="61">
        <v>3222</v>
      </c>
      <c r="C211" s="62"/>
      <c r="D211" s="63"/>
      <c r="E211" s="130" t="s">
        <v>98</v>
      </c>
      <c r="F211" s="66"/>
      <c r="G211" s="52"/>
      <c r="H211" s="48"/>
      <c r="I211" s="78"/>
    </row>
    <row r="212" spans="2:9" x14ac:dyDescent="0.25">
      <c r="B212" s="61">
        <v>3223</v>
      </c>
      <c r="C212" s="62"/>
      <c r="D212" s="63"/>
      <c r="E212" s="130" t="s">
        <v>99</v>
      </c>
      <c r="F212" s="66"/>
      <c r="G212" s="52"/>
      <c r="H212" s="48"/>
      <c r="I212" s="78"/>
    </row>
    <row r="213" spans="2:9" ht="25.5" x14ac:dyDescent="0.25">
      <c r="B213" s="61">
        <v>3224</v>
      </c>
      <c r="C213" s="62"/>
      <c r="D213" s="63"/>
      <c r="E213" s="130" t="s">
        <v>100</v>
      </c>
      <c r="F213" s="66"/>
      <c r="G213" s="52"/>
      <c r="H213" s="48">
        <v>55.97</v>
      </c>
      <c r="I213" s="78"/>
    </row>
    <row r="214" spans="2:9" x14ac:dyDescent="0.25">
      <c r="B214" s="61">
        <v>3225</v>
      </c>
      <c r="C214" s="62"/>
      <c r="D214" s="63"/>
      <c r="E214" s="130" t="s">
        <v>101</v>
      </c>
      <c r="F214" s="66"/>
      <c r="G214" s="52"/>
      <c r="H214" s="48">
        <v>146.88999999999999</v>
      </c>
      <c r="I214" s="78"/>
    </row>
    <row r="215" spans="2:9" ht="25.5" x14ac:dyDescent="0.25">
      <c r="B215" s="61">
        <v>324</v>
      </c>
      <c r="C215" s="62"/>
      <c r="D215" s="63"/>
      <c r="E215" s="130" t="s">
        <v>112</v>
      </c>
      <c r="F215" s="66"/>
      <c r="G215" s="52"/>
      <c r="H215" s="52"/>
      <c r="I215" s="78"/>
    </row>
    <row r="216" spans="2:9" ht="25.5" x14ac:dyDescent="0.25">
      <c r="B216" s="61">
        <v>3241</v>
      </c>
      <c r="C216" s="62"/>
      <c r="D216" s="63"/>
      <c r="E216" s="130" t="s">
        <v>112</v>
      </c>
      <c r="F216" s="66"/>
      <c r="G216" s="52"/>
      <c r="H216" s="52"/>
      <c r="I216" s="78"/>
    </row>
    <row r="217" spans="2:9" x14ac:dyDescent="0.25">
      <c r="B217" s="61">
        <v>329</v>
      </c>
      <c r="C217" s="62"/>
      <c r="D217" s="63"/>
      <c r="E217" s="130" t="s">
        <v>113</v>
      </c>
      <c r="F217" s="66"/>
      <c r="G217" s="52"/>
      <c r="H217" s="52"/>
      <c r="I217" s="78"/>
    </row>
    <row r="218" spans="2:9" x14ac:dyDescent="0.25">
      <c r="B218" s="61">
        <v>3293</v>
      </c>
      <c r="C218" s="62"/>
      <c r="D218" s="63"/>
      <c r="E218" s="130" t="s">
        <v>115</v>
      </c>
      <c r="F218" s="66"/>
      <c r="G218" s="52"/>
      <c r="H218" s="52"/>
      <c r="I218" s="78"/>
    </row>
    <row r="219" spans="2:9" ht="25.5" x14ac:dyDescent="0.25">
      <c r="B219" s="181">
        <v>4</v>
      </c>
      <c r="C219" s="182"/>
      <c r="D219" s="183"/>
      <c r="E219" s="127" t="s">
        <v>5</v>
      </c>
      <c r="F219" s="114">
        <v>0</v>
      </c>
      <c r="G219" s="118">
        <v>5500</v>
      </c>
      <c r="H219" s="118">
        <f>H220+H227</f>
        <v>6636.8499999999995</v>
      </c>
      <c r="I219" s="78">
        <f t="shared" si="10"/>
        <v>1.2066999999999999</v>
      </c>
    </row>
    <row r="220" spans="2:9" ht="25.5" x14ac:dyDescent="0.25">
      <c r="B220" s="125">
        <v>42</v>
      </c>
      <c r="C220" s="126"/>
      <c r="D220" s="127"/>
      <c r="E220" s="127" t="s">
        <v>128</v>
      </c>
      <c r="F220" s="114"/>
      <c r="G220" s="118">
        <v>5500</v>
      </c>
      <c r="H220" s="118">
        <f>H221+H227</f>
        <v>6636.8499999999995</v>
      </c>
      <c r="I220" s="78">
        <f t="shared" si="10"/>
        <v>1.2066999999999999</v>
      </c>
    </row>
    <row r="221" spans="2:9" x14ac:dyDescent="0.25">
      <c r="B221" s="125">
        <v>422</v>
      </c>
      <c r="C221" s="126"/>
      <c r="D221" s="127"/>
      <c r="E221" s="127" t="s">
        <v>129</v>
      </c>
      <c r="F221" s="114"/>
      <c r="G221" s="118"/>
      <c r="H221" s="118">
        <f>SUM(H222:H226)</f>
        <v>6636.8499999999995</v>
      </c>
      <c r="I221" s="78"/>
    </row>
    <row r="222" spans="2:9" x14ac:dyDescent="0.25">
      <c r="B222" s="61">
        <v>4221</v>
      </c>
      <c r="C222" s="62"/>
      <c r="D222" s="63"/>
      <c r="E222" s="130" t="s">
        <v>130</v>
      </c>
      <c r="F222" s="66"/>
      <c r="G222" s="52"/>
      <c r="H222" s="52">
        <v>5917.23</v>
      </c>
      <c r="I222" s="78"/>
    </row>
    <row r="223" spans="2:9" x14ac:dyDescent="0.25">
      <c r="B223" s="61">
        <v>4222</v>
      </c>
      <c r="C223" s="62"/>
      <c r="D223" s="63"/>
      <c r="E223" s="130" t="s">
        <v>131</v>
      </c>
      <c r="F223" s="66"/>
      <c r="G223" s="52"/>
      <c r="H223" s="52">
        <v>333.01</v>
      </c>
      <c r="I223" s="78"/>
    </row>
    <row r="224" spans="2:9" x14ac:dyDescent="0.25">
      <c r="B224" s="61">
        <v>4223</v>
      </c>
      <c r="C224" s="62"/>
      <c r="D224" s="63"/>
      <c r="E224" s="130" t="s">
        <v>132</v>
      </c>
      <c r="F224" s="66"/>
      <c r="G224" s="52"/>
      <c r="H224" s="52"/>
      <c r="I224" s="78"/>
    </row>
    <row r="225" spans="2:9" x14ac:dyDescent="0.25">
      <c r="B225" s="61">
        <v>4226</v>
      </c>
      <c r="C225" s="62"/>
      <c r="D225" s="63"/>
      <c r="E225" s="130" t="s">
        <v>133</v>
      </c>
      <c r="F225" s="66"/>
      <c r="G225" s="52"/>
      <c r="H225" s="52">
        <v>386.61</v>
      </c>
      <c r="I225" s="78"/>
    </row>
    <row r="226" spans="2:9" x14ac:dyDescent="0.25">
      <c r="B226" s="61">
        <v>4227</v>
      </c>
      <c r="C226" s="62"/>
      <c r="D226" s="63"/>
      <c r="E226" s="130" t="s">
        <v>134</v>
      </c>
      <c r="F226" s="66"/>
      <c r="G226" s="52"/>
      <c r="H226" s="52"/>
      <c r="I226" s="78"/>
    </row>
    <row r="227" spans="2:9" ht="25.5" x14ac:dyDescent="0.25">
      <c r="B227" s="125">
        <v>424</v>
      </c>
      <c r="C227" s="126"/>
      <c r="D227" s="127"/>
      <c r="E227" s="127" t="s">
        <v>135</v>
      </c>
      <c r="F227" s="114"/>
      <c r="G227" s="118"/>
      <c r="H227" s="118">
        <f>H228</f>
        <v>0</v>
      </c>
      <c r="I227" s="78"/>
    </row>
    <row r="228" spans="2:9" x14ac:dyDescent="0.25">
      <c r="B228" s="61">
        <v>4241</v>
      </c>
      <c r="C228" s="62"/>
      <c r="D228" s="63"/>
      <c r="E228" s="130" t="s">
        <v>136</v>
      </c>
      <c r="F228" s="66"/>
      <c r="G228" s="52"/>
      <c r="H228" s="52"/>
      <c r="I228" s="78"/>
    </row>
    <row r="229" spans="2:9" ht="25.5" x14ac:dyDescent="0.25">
      <c r="B229" s="184">
        <v>17827</v>
      </c>
      <c r="C229" s="185"/>
      <c r="D229" s="186"/>
      <c r="E229" s="133" t="s">
        <v>142</v>
      </c>
      <c r="F229" s="64"/>
      <c r="G229" s="65"/>
      <c r="H229" s="65"/>
      <c r="I229" s="78"/>
    </row>
    <row r="230" spans="2:9" x14ac:dyDescent="0.25">
      <c r="B230" s="184">
        <v>61</v>
      </c>
      <c r="C230" s="185"/>
      <c r="D230" s="186"/>
      <c r="E230" s="134" t="s">
        <v>152</v>
      </c>
      <c r="F230" s="77">
        <f>F233</f>
        <v>664</v>
      </c>
      <c r="G230" s="77">
        <f t="shared" ref="G230:H230" si="11">G233</f>
        <v>2427</v>
      </c>
      <c r="H230" s="77">
        <f t="shared" si="11"/>
        <v>3259.3900000000003</v>
      </c>
      <c r="I230" s="78">
        <f t="shared" si="10"/>
        <v>1.3429707457766791</v>
      </c>
    </row>
    <row r="231" spans="2:9" ht="25.5" x14ac:dyDescent="0.25">
      <c r="B231" s="184" t="s">
        <v>148</v>
      </c>
      <c r="C231" s="185"/>
      <c r="D231" s="186"/>
      <c r="E231" s="133" t="s">
        <v>157</v>
      </c>
      <c r="F231" s="64"/>
      <c r="G231" s="65"/>
      <c r="H231" s="65"/>
      <c r="I231" s="78"/>
    </row>
    <row r="232" spans="2:9" ht="25.5" x14ac:dyDescent="0.25">
      <c r="B232" s="184" t="s">
        <v>149</v>
      </c>
      <c r="C232" s="185"/>
      <c r="D232" s="186"/>
      <c r="E232" s="133" t="s">
        <v>156</v>
      </c>
      <c r="F232" s="77"/>
      <c r="G232" s="77"/>
      <c r="H232" s="77"/>
      <c r="I232" s="78"/>
    </row>
    <row r="233" spans="2:9" s="43" customFormat="1" x14ac:dyDescent="0.2">
      <c r="B233" s="181">
        <v>3</v>
      </c>
      <c r="C233" s="182"/>
      <c r="D233" s="183"/>
      <c r="E233" s="127" t="s">
        <v>3</v>
      </c>
      <c r="F233" s="114">
        <v>664</v>
      </c>
      <c r="G233" s="118">
        <v>2427</v>
      </c>
      <c r="H233" s="118">
        <f>H234</f>
        <v>3259.3900000000003</v>
      </c>
      <c r="I233" s="78">
        <f t="shared" si="10"/>
        <v>1.3429707457766791</v>
      </c>
    </row>
    <row r="234" spans="2:9" s="43" customFormat="1" ht="15" customHeight="1" x14ac:dyDescent="0.2">
      <c r="B234" s="181">
        <v>32</v>
      </c>
      <c r="C234" s="182"/>
      <c r="D234" s="183"/>
      <c r="E234" s="127" t="s">
        <v>12</v>
      </c>
      <c r="F234" s="114">
        <v>664</v>
      </c>
      <c r="G234" s="118">
        <v>2427</v>
      </c>
      <c r="H234" s="59">
        <f>H235+H237</f>
        <v>3259.3900000000003</v>
      </c>
      <c r="I234" s="78">
        <f t="shared" si="10"/>
        <v>1.3429707457766791</v>
      </c>
    </row>
    <row r="235" spans="2:9" s="43" customFormat="1" ht="15" customHeight="1" x14ac:dyDescent="0.2">
      <c r="B235" s="125">
        <v>321</v>
      </c>
      <c r="C235" s="126"/>
      <c r="D235" s="127"/>
      <c r="E235" s="127" t="s">
        <v>26</v>
      </c>
      <c r="F235" s="114"/>
      <c r="G235" s="118"/>
      <c r="H235" s="118">
        <f>H236</f>
        <v>1353.33</v>
      </c>
      <c r="I235" s="78"/>
    </row>
    <row r="236" spans="2:9" s="43" customFormat="1" ht="15" customHeight="1" x14ac:dyDescent="0.2">
      <c r="B236" s="61">
        <v>3211</v>
      </c>
      <c r="C236" s="62"/>
      <c r="D236" s="63"/>
      <c r="E236" s="130" t="s">
        <v>27</v>
      </c>
      <c r="F236" s="66"/>
      <c r="G236" s="52"/>
      <c r="H236" s="52">
        <v>1353.33</v>
      </c>
      <c r="I236" s="78"/>
    </row>
    <row r="237" spans="2:9" s="43" customFormat="1" ht="15" customHeight="1" x14ac:dyDescent="0.2">
      <c r="B237" s="125">
        <v>322</v>
      </c>
      <c r="C237" s="126"/>
      <c r="D237" s="127"/>
      <c r="E237" s="127" t="s">
        <v>96</v>
      </c>
      <c r="F237" s="114"/>
      <c r="G237" s="118"/>
      <c r="H237" s="118">
        <f>SUM(H238:H239)</f>
        <v>1906.0600000000002</v>
      </c>
      <c r="I237" s="78"/>
    </row>
    <row r="238" spans="2:9" s="43" customFormat="1" ht="15" customHeight="1" x14ac:dyDescent="0.2">
      <c r="B238" s="61">
        <v>3221</v>
      </c>
      <c r="C238" s="62"/>
      <c r="D238" s="63"/>
      <c r="E238" s="130" t="s">
        <v>97</v>
      </c>
      <c r="F238" s="66"/>
      <c r="G238" s="52"/>
      <c r="H238" s="52">
        <v>1852.14</v>
      </c>
      <c r="I238" s="78"/>
    </row>
    <row r="239" spans="2:9" ht="25.5" x14ac:dyDescent="0.25">
      <c r="B239" s="61">
        <v>3224</v>
      </c>
      <c r="C239" s="62"/>
      <c r="D239" s="63"/>
      <c r="E239" s="130" t="s">
        <v>100</v>
      </c>
      <c r="F239" s="66"/>
      <c r="G239" s="52"/>
      <c r="H239" s="52">
        <v>53.92</v>
      </c>
      <c r="I239" s="78"/>
    </row>
    <row r="240" spans="2:9" x14ac:dyDescent="0.25">
      <c r="E240" s="136"/>
    </row>
    <row r="241" spans="5:5" x14ac:dyDescent="0.25">
      <c r="E241" s="136"/>
    </row>
    <row r="242" spans="5:5" x14ac:dyDescent="0.25">
      <c r="E242" s="136"/>
    </row>
  </sheetData>
  <mergeCells count="50">
    <mergeCell ref="B233:D233"/>
    <mergeCell ref="B234:D234"/>
    <mergeCell ref="B219:D219"/>
    <mergeCell ref="B229:D229"/>
    <mergeCell ref="B230:D230"/>
    <mergeCell ref="B231:D231"/>
    <mergeCell ref="B232:D232"/>
    <mergeCell ref="B140:D140"/>
    <mergeCell ref="B31:D31"/>
    <mergeCell ref="B32:D32"/>
    <mergeCell ref="B33:D33"/>
    <mergeCell ref="B78:D78"/>
    <mergeCell ref="B79:D79"/>
    <mergeCell ref="B80:D80"/>
    <mergeCell ref="B81:D81"/>
    <mergeCell ref="B34:D34"/>
    <mergeCell ref="B203:D203"/>
    <mergeCell ref="B141:D141"/>
    <mergeCell ref="B142:D142"/>
    <mergeCell ref="B144:D144"/>
    <mergeCell ref="B145:D145"/>
    <mergeCell ref="B153:D153"/>
    <mergeCell ref="B198:D198"/>
    <mergeCell ref="B199:D199"/>
    <mergeCell ref="B200:D200"/>
    <mergeCell ref="B201:D201"/>
    <mergeCell ref="B188:D188"/>
    <mergeCell ref="B143:D143"/>
    <mergeCell ref="B202:D202"/>
    <mergeCell ref="B2:I2"/>
    <mergeCell ref="B4:I4"/>
    <mergeCell ref="B6:E6"/>
    <mergeCell ref="B7:E7"/>
    <mergeCell ref="B29:D29"/>
    <mergeCell ref="B23:D23"/>
    <mergeCell ref="B24:D24"/>
    <mergeCell ref="B25:D25"/>
    <mergeCell ref="B26:D26"/>
    <mergeCell ref="B13:D13"/>
    <mergeCell ref="B12:D12"/>
    <mergeCell ref="B20:D20"/>
    <mergeCell ref="B8:D8"/>
    <mergeCell ref="B9:D9"/>
    <mergeCell ref="B10:D10"/>
    <mergeCell ref="B11:D11"/>
    <mergeCell ref="B27:D27"/>
    <mergeCell ref="B82:D82"/>
    <mergeCell ref="B83:D83"/>
    <mergeCell ref="B90:D90"/>
    <mergeCell ref="B30:D30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Učenik</cp:lastModifiedBy>
  <cp:lastPrinted>2024-03-12T12:08:52Z</cp:lastPrinted>
  <dcterms:created xsi:type="dcterms:W3CDTF">2022-08-12T12:51:27Z</dcterms:created>
  <dcterms:modified xsi:type="dcterms:W3CDTF">2024-03-13T08:28:05Z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